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NEXO I-F1 ESFD" sheetId="1" r:id="rId1"/>
    <sheet name="F-2 InfAnaDeudaPubOP" sheetId="2" r:id="rId2"/>
    <sheet name="F-3 InfAnaObligDifFinan" sheetId="3" r:id="rId3"/>
    <sheet name="F-4 BalancePresupuestario" sheetId="4" r:id="rId4"/>
    <sheet name="F-5 EAID" sheetId="5" r:id="rId5"/>
    <sheet name="GUIA" sheetId="6" r:id="rId6"/>
    <sheet name="F6a_EAEPED_COG" sheetId="7" r:id="rId7"/>
    <sheet name="F6b_EAEPED_CA" sheetId="8" r:id="rId8"/>
    <sheet name="F6d_EAEPED_CF" sheetId="9" r:id="rId9"/>
    <sheet name="CLASIF- SERV PERSONALES" sheetId="10" r:id="rId10"/>
    <sheet name="CLASIF- SERV PERSONALES " sheetId="11" r:id="rId11"/>
  </sheets>
  <definedNames>
    <definedName name="_xlfn.SINGLE" hidden="1">#NAME?</definedName>
    <definedName name="_xlnm.Print_Area" localSheetId="0">'ANEXO I-F1 ESFD'!$A$1:$F$96</definedName>
    <definedName name="_xlnm.Print_Area" localSheetId="9">'CLASIF- SERV PERSONALES'!$A$1:$J$44</definedName>
    <definedName name="_xlnm.Print_Area" localSheetId="10">'CLASIF- SERV PERSONALES '!$A$1:$J$44</definedName>
    <definedName name="_xlnm.Print_Area" localSheetId="1">'F-2 InfAnaDeudaPubOP'!$A$1:$I$48</definedName>
    <definedName name="_xlnm.Print_Area" localSheetId="2">'F-3 InfAnaObligDifFinan'!$A$1:$K$30</definedName>
    <definedName name="_xlnm.Print_Area" localSheetId="3">'F-4 BalancePresupuestario'!$A$1:$F$95</definedName>
    <definedName name="_xlnm.Print_Area" localSheetId="4">'F-5 EAID'!$A$1:$I$90</definedName>
    <definedName name="_xlnm.Print_Titles" localSheetId="0">'ANEXO I-F1 ESFD'!$2:$6</definedName>
    <definedName name="_xlnm.Print_Titles" localSheetId="9">'CLASIF- SERV PERSONALES'!$7:$14</definedName>
    <definedName name="_xlnm.Print_Titles" localSheetId="10">'CLASIF- SERV PERSONALES '!$7:$14</definedName>
    <definedName name="_xlnm.Print_Titles" localSheetId="2">'F-3 InfAnaObligDifFinan'!$5:$5</definedName>
    <definedName name="_xlnm.Print_Titles" localSheetId="3">'F-4 BalancePresupuestario'!$1:$4</definedName>
    <definedName name="_xlnm.Print_Titles" localSheetId="4">'F-5 EAID'!$1:$7</definedName>
    <definedName name="_xlnm.Print_Titles" localSheetId="6">'F6a_EAEPED_COG'!$1:$13</definedName>
    <definedName name="_xlnm.Print_Titles" localSheetId="8">'F6d_EAEPED_CF'!$1:$13</definedName>
  </definedNames>
  <calcPr fullCalcOnLoad="1"/>
</workbook>
</file>

<file path=xl/sharedStrings.xml><?xml version="1.0" encoding="utf-8"?>
<sst xmlns="http://schemas.openxmlformats.org/spreadsheetml/2006/main" count="940" uniqueCount="556">
  <si>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</si>
  <si>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</si>
  <si>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</si>
  <si>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</si>
  <si>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</si>
  <si>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</si>
  <si>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</si>
  <si>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</si>
  <si>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</si>
  <si>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</si>
  <si>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</si>
  <si>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</si>
  <si>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</si>
  <si>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</si>
  <si>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</si>
  <si>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</si>
  <si>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</si>
  <si>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</si>
  <si>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</si>
  <si>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</si>
  <si>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</si>
  <si>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</si>
  <si>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</si>
  <si>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</si>
  <si>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</si>
  <si>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</si>
  <si>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</si>
  <si>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</si>
  <si>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</si>
  <si>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</si>
  <si>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</si>
  <si>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</si>
  <si>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</si>
  <si>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</si>
  <si>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</si>
  <si>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</si>
  <si>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</si>
  <si>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</si>
  <si>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</si>
  <si>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</si>
  <si>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</si>
  <si>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</si>
  <si>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</si>
  <si>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</si>
  <si>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</si>
  <si>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</si>
  <si>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</si>
  <si>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</si>
  <si>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</si>
  <si>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</si>
  <si>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</si>
  <si>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</si>
  <si>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</si>
  <si>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</si>
  <si>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</si>
  <si>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</si>
  <si>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</si>
  <si>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</si>
  <si>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</si>
  <si>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</si>
  <si>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</si>
  <si>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</si>
  <si>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</si>
  <si>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</si>
  <si>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</si>
  <si>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</si>
  <si>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</si>
  <si>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</si>
  <si>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</si>
  <si>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</si>
  <si>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</si>
  <si>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</si>
  <si>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</si>
  <si>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</si>
  <si>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</si>
  <si>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</si>
  <si>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</si>
  <si>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</si>
  <si>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</si>
  <si>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</si>
  <si>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</si>
  <si>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</si>
  <si>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</si>
  <si>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</si>
  <si>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</si>
  <si>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</si>
  <si>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</si>
  <si>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</si>
  <si>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</si>
  <si>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</si>
  <si>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</si>
  <si>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</si>
  <si>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</si>
  <si>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</si>
  <si>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</si>
  <si>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</si>
  <si>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</si>
  <si>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</si>
  <si>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</si>
  <si>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</si>
  <si>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</si>
  <si>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</si>
  <si>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</si>
  <si>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</si>
  <si>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</si>
  <si>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</si>
  <si>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</si>
  <si>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</si>
  <si>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</si>
  <si>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</si>
  <si>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</si>
  <si>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</si>
  <si>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</si>
  <si>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</si>
  <si>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</si>
  <si>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</si>
  <si>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</si>
  <si>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</si>
  <si>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</si>
  <si>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</si>
  <si>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</si>
  <si>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</si>
  <si>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</si>
  <si>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</si>
  <si>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</si>
  <si>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</si>
  <si>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</si>
  <si>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</si>
  <si>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</si>
  <si>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</si>
  <si>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</si>
  <si>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</si>
  <si>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</si>
  <si>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</si>
  <si>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</si>
  <si>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</si>
  <si>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</si>
  <si>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</si>
  <si>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</si>
  <si>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</si>
  <si>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</si>
  <si>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</si>
  <si>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</si>
  <si>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</si>
  <si>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</si>
  <si>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</si>
  <si>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</si>
  <si>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</si>
  <si>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</si>
  <si>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</si>
  <si>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</si>
  <si>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</si>
  <si>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</si>
  <si>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</si>
  <si>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</si>
  <si>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</si>
  <si>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</si>
  <si>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</si>
  <si>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</si>
  <si>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</si>
  <si>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</si>
  <si>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</si>
  <si>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</si>
  <si>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</si>
  <si>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</si>
  <si>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</si>
  <si>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</si>
  <si>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</si>
  <si>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</si>
  <si>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</si>
  <si>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</si>
  <si>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</si>
  <si>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</si>
  <si>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</si>
  <si>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</si>
  <si>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</si>
  <si>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</si>
  <si>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</si>
  <si>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</si>
  <si>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</si>
  <si>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</si>
  <si>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</si>
  <si>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</si>
  <si>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</si>
  <si>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</si>
  <si>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</si>
  <si>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</si>
  <si>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</si>
  <si>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</si>
  <si>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</si>
  <si>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</si>
  <si>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</si>
  <si>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</si>
  <si>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</si>
  <si>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</si>
  <si>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</si>
  <si>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</si>
  <si>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</si>
  <si>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</si>
  <si>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</si>
  <si>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</si>
  <si>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</si>
  <si>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</si>
  <si>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</si>
  <si>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</si>
  <si>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</si>
  <si>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</si>
  <si>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</si>
  <si>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</si>
  <si>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</si>
  <si>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</si>
  <si>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</si>
  <si>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</si>
  <si>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</si>
  <si>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</si>
  <si>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</si>
  <si>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</si>
  <si>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</si>
  <si>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</si>
  <si>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</si>
  <si>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</si>
  <si>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</si>
  <si>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</si>
  <si>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</si>
  <si>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</si>
  <si>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</si>
  <si>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</si>
  <si>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</si>
  <si>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</si>
  <si>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</si>
  <si>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</si>
  <si>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</si>
  <si>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</si>
  <si>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</si>
  <si>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</si>
  <si>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</si>
  <si>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</si>
  <si>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</si>
  <si>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</si>
  <si>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</si>
  <si>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</si>
  <si>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</si>
  <si>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</si>
  <si>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</si>
  <si>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</si>
  <si>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</si>
  <si>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</si>
  <si>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</si>
  <si>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</si>
  <si>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</si>
  <si>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</si>
  <si>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</si>
  <si>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</si>
  <si>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</si>
  <si>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</si>
  <si>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</si>
  <si>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</si>
  <si>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</si>
  <si>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</si>
  <si>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</si>
  <si>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</si>
  <si>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</si>
  <si>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</si>
  <si>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</si>
  <si>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</si>
  <si>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</si>
  <si>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</si>
  <si>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</si>
  <si>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</si>
  <si>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</si>
  <si>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</si>
  <si>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</si>
  <si>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</si>
  <si>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</si>
  <si>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</si>
  <si>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</si>
  <si>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</si>
  <si>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</si>
  <si>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</si>
  <si>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</si>
  <si>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</si>
  <si>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</si>
  <si>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</si>
  <si>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</si>
  <si>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</si>
  <si>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</si>
  <si>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</si>
  <si>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</si>
  <si>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</si>
  <si>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</si>
  <si>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</si>
  <si>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</si>
  <si>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</si>
  <si>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1  Estado de Situación Financiera Detallado - LDF</t>
  </si>
  <si>
    <t>Formato 2  Informe Analítico de la Deuda Pública y Otros Pasivos - LDF</t>
  </si>
  <si>
    <t>Formato 3  Informe Analítico de Obligaciones Diferentes de Financiamientos – LDF</t>
  </si>
  <si>
    <t>Formato 4  Balance Presupuestario - LDF</t>
  </si>
  <si>
    <t>Formato 5  Estado Analítico de Ingresos Detallado - LDF</t>
  </si>
  <si>
    <t>FONDO ESTATAL DE FOMENTO INDUSTRIAL DEL ESTADO DE CAMPECHE</t>
  </si>
  <si>
    <t>Monto pagado de la inversión al 31 de diciembre de 2020</t>
  </si>
  <si>
    <t>Monto pagado de la inversión actualizado al 31 de diciembre de 2020</t>
  </si>
  <si>
    <t>Saldo pendiente por pagar de la inversión al 31 de diciembre de 2020</t>
  </si>
  <si>
    <t>Del 1 de enero al 30 de septiembre de 2022</t>
  </si>
  <si>
    <t>Al 31 de diciembre de 2021 y al 30 de Septiembre de 2022 (b)</t>
  </si>
  <si>
    <t>FONDO ESTATAL DE FOMENTO INDUSTRIAL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</si>
  <si>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</si>
  <si>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</si>
  <si>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30 de Septiembre de 2022 (b)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</si>
  <si>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</si>
  <si>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</si>
  <si>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</si>
  <si>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</si>
  <si>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</si>
  <si>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</si>
  <si>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</si>
  <si>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</si>
  <si>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</si>
  <si>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</si>
  <si>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</si>
  <si>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</si>
  <si>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</si>
  <si>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</si>
  <si>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</si>
  <si>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</si>
  <si>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</si>
  <si>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</si>
  <si>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</si>
  <si>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</si>
  <si>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</si>
  <si>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</si>
  <si>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</si>
  <si>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</si>
  <si>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</si>
  <si>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</si>
  <si>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</si>
  <si>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</si>
  <si>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</si>
  <si>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</si>
  <si>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</si>
  <si>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</si>
  <si>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</si>
  <si>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</si>
  <si>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</si>
  <si>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</si>
  <si>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</si>
  <si>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</si>
  <si>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</si>
  <si>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</si>
  <si>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</si>
  <si>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</si>
  <si>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</si>
  <si>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</si>
  <si>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</si>
  <si>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</si>
  <si>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</si>
  <si>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</si>
  <si>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</si>
  <si>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</si>
  <si>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</si>
  <si>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</si>
  <si>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</si>
  <si>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</si>
  <si>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</si>
  <si>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</si>
  <si>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</si>
  <si>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</si>
  <si>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</si>
  <si>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</si>
  <si>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</si>
  <si>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</si>
  <si>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</si>
  <si>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</si>
  <si>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</si>
  <si>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</si>
  <si>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</si>
  <si>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</si>
  <si>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</si>
  <si>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</si>
  <si>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</si>
  <si>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</si>
  <si>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</si>
  <si>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</si>
  <si>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</si>
  <si>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</si>
  <si>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</si>
  <si>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</si>
  <si>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</si>
  <si>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</si>
  <si>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</si>
  <si>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</si>
  <si>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 Fondo Estatal de Fomento Industrial del Estado de Campeche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</si>
  <si>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</si>
  <si>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</si>
  <si>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</si>
  <si>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</si>
  <si>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</si>
  <si>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</si>
  <si>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</si>
  <si>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</si>
  <si>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</si>
  <si>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</si>
  <si>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</si>
  <si>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</si>
  <si>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</si>
  <si>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</si>
  <si>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</si>
  <si>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</si>
  <si>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</si>
  <si>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</si>
  <si>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</si>
  <si>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</si>
  <si>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</si>
  <si>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</si>
  <si>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</si>
  <si>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</si>
  <si>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</si>
  <si>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</si>
  <si>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</si>
  <si>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</si>
  <si>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</si>
  <si>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</si>
  <si>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</si>
  <si>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</si>
  <si>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</si>
  <si>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</si>
  <si>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</si>
  <si>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</si>
  <si>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</si>
  <si>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30 de Septiembre de 2022</t>
  </si>
  <si>
    <t>Subejercicio</t>
  </si>
  <si>
    <t>3 = (1 + 2 )</t>
  </si>
  <si>
    <t>6 = ( 3 - 4 )</t>
  </si>
  <si>
    <t>I. Gasto No Etiquetado (I = A+B+C+D+E+F)</t>
  </si>
  <si>
    <t>A.</t>
  </si>
  <si>
    <t>Personal Administrativo y de Servicio Público</t>
  </si>
  <si>
    <t>B.</t>
  </si>
  <si>
    <t>Magisterio</t>
  </si>
  <si>
    <t>C.</t>
  </si>
  <si>
    <t>Servicios de Salud ( C= c1+c2)</t>
  </si>
  <si>
    <t>c1)</t>
  </si>
  <si>
    <t>Personal Administrativo</t>
  </si>
  <si>
    <t>c2)</t>
  </si>
  <si>
    <t>Personal Médico, Paramédico y afin</t>
  </si>
  <si>
    <t xml:space="preserve">D. </t>
  </si>
  <si>
    <t>Seguridad Pública</t>
  </si>
  <si>
    <t>E.</t>
  </si>
  <si>
    <t>Gastos asociados ala implementacion de nuevas leyes federales o reformas a las mismas ( E= e1+e2)</t>
  </si>
  <si>
    <t>e1)</t>
  </si>
  <si>
    <t>Nombre del Programa o Ley 1</t>
  </si>
  <si>
    <t>e2)</t>
  </si>
  <si>
    <t>Nombre del Programa o Ley 2</t>
  </si>
  <si>
    <t>F.</t>
  </si>
  <si>
    <t>Sentencias laborales definitivas</t>
  </si>
  <si>
    <t>II. Gasto Etiquetado (I = A+B+C+D+E+F)</t>
  </si>
  <si>
    <t>III.</t>
  </si>
  <si>
    <t>Total de Egresos (III= I+II)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</si>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</sst>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&quot;$&quot;#,##0"/>
    <numFmt numFmtId="167" formatCode="&quot;$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Arial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 tint="-0.1499900072813034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6A6A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7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indent="1"/>
    </xf>
    <xf numFmtId="4" fontId="51" fillId="0" borderId="0" xfId="0" applyNumberFormat="1" applyFont="1" applyAlignment="1">
      <alignment/>
    </xf>
    <xf numFmtId="4" fontId="51" fillId="0" borderId="0" xfId="0" applyNumberFormat="1" applyFont="1" applyAlignment="1">
      <alignment horizontal="right"/>
    </xf>
    <xf numFmtId="0" fontId="51" fillId="34" borderId="16" xfId="0" applyFont="1" applyFill="1" applyBorder="1" applyAlignment="1">
      <alignment horizontal="justify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51" fillId="34" borderId="12" xfId="0" applyFont="1" applyFill="1" applyBorder="1" applyAlignment="1">
      <alignment horizontal="justify" vertical="center" wrapText="1"/>
    </xf>
    <xf numFmtId="0" fontId="51" fillId="34" borderId="11" xfId="0" applyFont="1" applyFill="1" applyBorder="1" applyAlignment="1">
      <alignment horizontal="justify" vertical="center" wrapText="1"/>
    </xf>
    <xf numFmtId="0" fontId="52" fillId="34" borderId="16" xfId="0" applyFont="1" applyFill="1" applyBorder="1" applyAlignment="1">
      <alignment horizontal="justify" vertical="center" wrapText="1"/>
    </xf>
    <xf numFmtId="4" fontId="52" fillId="34" borderId="10" xfId="0" applyNumberFormat="1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justify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justify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justify" vertical="center" wrapText="1"/>
    </xf>
    <xf numFmtId="0" fontId="0" fillId="34" borderId="0" xfId="0" applyFill="1" applyAlignment="1">
      <alignment/>
    </xf>
    <xf numFmtId="0" fontId="52" fillId="34" borderId="14" xfId="0" applyFont="1" applyFill="1" applyBorder="1" applyAlignment="1">
      <alignment horizontal="justify" vertical="center" wrapText="1"/>
    </xf>
    <xf numFmtId="0" fontId="51" fillId="34" borderId="14" xfId="0" applyFont="1" applyFill="1" applyBorder="1" applyAlignment="1">
      <alignment horizontal="justify" vertical="center" wrapText="1"/>
    </xf>
    <xf numFmtId="0" fontId="54" fillId="34" borderId="11" xfId="0" applyFont="1" applyFill="1" applyBorder="1" applyAlignment="1">
      <alignment horizontal="justify" vertical="center" wrapText="1"/>
    </xf>
    <xf numFmtId="0" fontId="51" fillId="34" borderId="16" xfId="0" applyFont="1" applyFill="1" applyBorder="1" applyAlignment="1">
      <alignment horizontal="left" vertical="center" wrapText="1" indent="1"/>
    </xf>
    <xf numFmtId="0" fontId="52" fillId="34" borderId="11" xfId="0" applyFont="1" applyFill="1" applyBorder="1" applyAlignment="1">
      <alignment horizontal="justify" vertical="center" wrapText="1"/>
    </xf>
    <xf numFmtId="0" fontId="51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 indent="5"/>
    </xf>
    <xf numFmtId="0" fontId="51" fillId="34" borderId="17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vertical="center"/>
    </xf>
    <xf numFmtId="0" fontId="51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left" vertical="center" indent="5"/>
    </xf>
    <xf numFmtId="0" fontId="51" fillId="34" borderId="10" xfId="0" applyFont="1" applyFill="1" applyBorder="1" applyAlignment="1">
      <alignment horizontal="left" vertical="center" indent="1"/>
    </xf>
    <xf numFmtId="0" fontId="52" fillId="34" borderId="10" xfId="0" applyFont="1" applyFill="1" applyBorder="1" applyAlignment="1">
      <alignment horizontal="left" vertical="center" wrapText="1" indent="1"/>
    </xf>
    <xf numFmtId="0" fontId="52" fillId="34" borderId="10" xfId="0" applyFont="1" applyFill="1" applyBorder="1" applyAlignment="1">
      <alignment horizontal="left" vertical="center" indent="1"/>
    </xf>
    <xf numFmtId="0" fontId="51" fillId="34" borderId="11" xfId="0" applyFont="1" applyFill="1" applyBorder="1" applyAlignment="1">
      <alignment horizontal="left" vertical="center" indent="1"/>
    </xf>
    <xf numFmtId="0" fontId="51" fillId="34" borderId="10" xfId="0" applyFont="1" applyFill="1" applyBorder="1" applyAlignment="1">
      <alignment horizontal="left" vertical="center" wrapText="1" indent="1"/>
    </xf>
    <xf numFmtId="0" fontId="51" fillId="34" borderId="17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justify" vertical="center"/>
    </xf>
    <xf numFmtId="0" fontId="52" fillId="34" borderId="12" xfId="0" applyFont="1" applyFill="1" applyBorder="1" applyAlignment="1">
      <alignment vertical="center"/>
    </xf>
    <xf numFmtId="2" fontId="52" fillId="34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 horizontal="right"/>
    </xf>
    <xf numFmtId="4" fontId="52" fillId="34" borderId="10" xfId="0" applyNumberFormat="1" applyFont="1" applyFill="1" applyBorder="1" applyAlignment="1">
      <alignment vertical="center" wrapText="1"/>
    </xf>
    <xf numFmtId="4" fontId="51" fillId="34" borderId="10" xfId="0" applyNumberFormat="1" applyFont="1" applyFill="1" applyBorder="1" applyAlignment="1">
      <alignment vertical="center" wrapText="1"/>
    </xf>
    <xf numFmtId="4" fontId="52" fillId="34" borderId="16" xfId="0" applyNumberFormat="1" applyFont="1" applyFill="1" applyBorder="1" applyAlignment="1">
      <alignment vertical="center" wrapText="1"/>
    </xf>
    <xf numFmtId="4" fontId="51" fillId="34" borderId="16" xfId="0" applyNumberFormat="1" applyFont="1" applyFill="1" applyBorder="1" applyAlignment="1">
      <alignment vertical="center" wrapText="1"/>
    </xf>
    <xf numFmtId="4" fontId="52" fillId="34" borderId="10" xfId="0" applyNumberFormat="1" applyFont="1" applyFill="1" applyBorder="1" applyAlignment="1">
      <alignment vertical="center"/>
    </xf>
    <xf numFmtId="4" fontId="51" fillId="34" borderId="16" xfId="0" applyNumberFormat="1" applyFont="1" applyFill="1" applyBorder="1" applyAlignment="1">
      <alignment vertical="center"/>
    </xf>
    <xf numFmtId="4" fontId="52" fillId="34" borderId="16" xfId="0" applyNumberFormat="1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 vertical="center"/>
    </xf>
    <xf numFmtId="2" fontId="51" fillId="34" borderId="10" xfId="0" applyNumberFormat="1" applyFont="1" applyFill="1" applyBorder="1" applyAlignment="1">
      <alignment horizontal="right" vertical="center" wrapText="1"/>
    </xf>
    <xf numFmtId="4" fontId="54" fillId="34" borderId="10" xfId="0" applyNumberFormat="1" applyFont="1" applyFill="1" applyBorder="1" applyAlignment="1">
      <alignment horizontal="justify" vertical="center" wrapText="1"/>
    </xf>
    <xf numFmtId="4" fontId="51" fillId="34" borderId="1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right" vertical="center"/>
    </xf>
    <xf numFmtId="4" fontId="51" fillId="34" borderId="10" xfId="47" applyNumberFormat="1" applyFont="1" applyFill="1" applyBorder="1" applyAlignment="1">
      <alignment horizontal="right" vertical="center"/>
    </xf>
    <xf numFmtId="4" fontId="52" fillId="34" borderId="1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4" fontId="52" fillId="34" borderId="16" xfId="0" applyNumberFormat="1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 wrapText="1"/>
    </xf>
    <xf numFmtId="4" fontId="51" fillId="34" borderId="16" xfId="0" applyNumberFormat="1" applyFont="1" applyFill="1" applyBorder="1" applyAlignment="1">
      <alignment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4" borderId="0" xfId="0" applyFont="1" applyFill="1" applyBorder="1" applyAlignment="1">
      <alignment horizontal="center"/>
    </xf>
    <xf numFmtId="0" fontId="55" fillId="34" borderId="0" xfId="0" applyFont="1" applyFill="1" applyBorder="1" applyAlignment="1" applyProtection="1">
      <alignment horizontal="center"/>
      <protection locked="0"/>
    </xf>
    <xf numFmtId="4" fontId="51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 horizontal="right"/>
    </xf>
    <xf numFmtId="0" fontId="52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horizontal="left" vertical="center" indent="1"/>
    </xf>
    <xf numFmtId="4" fontId="51" fillId="34" borderId="11" xfId="0" applyNumberFormat="1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justify" vertical="center"/>
    </xf>
    <xf numFmtId="0" fontId="51" fillId="34" borderId="19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51" fillId="34" borderId="12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 horizontal="right"/>
    </xf>
    <xf numFmtId="0" fontId="56" fillId="0" borderId="20" xfId="0" applyFont="1" applyFill="1" applyBorder="1" applyAlignment="1">
      <alignment horizontal="justify" vertical="center" wrapText="1"/>
    </xf>
    <xf numFmtId="4" fontId="56" fillId="0" borderId="15" xfId="0" applyNumberFormat="1" applyFont="1" applyFill="1" applyBorder="1" applyAlignment="1">
      <alignment horizontal="justify" vertical="center" wrapText="1"/>
    </xf>
    <xf numFmtId="4" fontId="56" fillId="0" borderId="15" xfId="0" applyNumberFormat="1" applyFont="1" applyFill="1" applyBorder="1" applyAlignment="1">
      <alignment horizontal="right" vertical="center" wrapText="1"/>
    </xf>
    <xf numFmtId="0" fontId="56" fillId="0" borderId="16" xfId="0" applyFont="1" applyFill="1" applyBorder="1" applyAlignment="1">
      <alignment horizontal="justify" vertical="center" wrapText="1"/>
    </xf>
    <xf numFmtId="4" fontId="55" fillId="0" borderId="10" xfId="0" applyNumberFormat="1" applyFont="1" applyFill="1" applyBorder="1" applyAlignment="1">
      <alignment horizontal="justify" vertical="center" wrapText="1"/>
    </xf>
    <xf numFmtId="0" fontId="55" fillId="0" borderId="16" xfId="0" applyFont="1" applyFill="1" applyBorder="1" applyAlignment="1">
      <alignment horizontal="justify" vertical="center" wrapText="1"/>
    </xf>
    <xf numFmtId="4" fontId="55" fillId="0" borderId="10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4" fontId="55" fillId="0" borderId="16" xfId="0" applyNumberFormat="1" applyFont="1" applyFill="1" applyBorder="1" applyAlignment="1">
      <alignment horizontal="justify" vertical="center" wrapText="1"/>
    </xf>
    <xf numFmtId="4" fontId="55" fillId="0" borderId="16" xfId="0" applyNumberFormat="1" applyFont="1" applyFill="1" applyBorder="1" applyAlignment="1">
      <alignment horizontal="right" vertical="center" wrapText="1"/>
    </xf>
    <xf numFmtId="0" fontId="56" fillId="0" borderId="12" xfId="0" applyFont="1" applyFill="1" applyBorder="1" applyAlignment="1">
      <alignment horizontal="justify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4" fontId="55" fillId="0" borderId="11" xfId="0" applyNumberFormat="1" applyFont="1" applyFill="1" applyBorder="1" applyAlignment="1">
      <alignment horizontal="right" vertical="center" wrapText="1"/>
    </xf>
    <xf numFmtId="0" fontId="55" fillId="0" borderId="20" xfId="0" applyFont="1" applyFill="1" applyBorder="1" applyAlignment="1">
      <alignment horizontal="justify" vertical="center" wrapText="1"/>
    </xf>
    <xf numFmtId="4" fontId="55" fillId="0" borderId="15" xfId="0" applyNumberFormat="1" applyFont="1" applyFill="1" applyBorder="1" applyAlignment="1">
      <alignment horizontal="justify" vertical="center" wrapText="1"/>
    </xf>
    <xf numFmtId="0" fontId="55" fillId="0" borderId="12" xfId="0" applyFont="1" applyFill="1" applyBorder="1" applyAlignment="1">
      <alignment horizontal="justify" vertical="center" wrapText="1"/>
    </xf>
    <xf numFmtId="4" fontId="55" fillId="0" borderId="11" xfId="0" applyNumberFormat="1" applyFont="1" applyFill="1" applyBorder="1" applyAlignment="1">
      <alignment horizontal="justify" vertical="center" wrapText="1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21" xfId="0" applyFont="1" applyFill="1" applyBorder="1" applyAlignment="1">
      <alignment horizontal="justify" vertical="center" wrapText="1"/>
    </xf>
    <xf numFmtId="0" fontId="55" fillId="0" borderId="0" xfId="0" applyFont="1" applyFill="1" applyBorder="1" applyAlignment="1">
      <alignment horizontal="justify" vertical="center" wrapText="1"/>
    </xf>
    <xf numFmtId="0" fontId="57" fillId="0" borderId="0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4" fontId="56" fillId="0" borderId="20" xfId="0" applyNumberFormat="1" applyFont="1" applyFill="1" applyBorder="1" applyAlignment="1">
      <alignment horizontal="right" vertical="center" wrapText="1"/>
    </xf>
    <xf numFmtId="4" fontId="56" fillId="0" borderId="16" xfId="0" applyNumberFormat="1" applyFont="1" applyFill="1" applyBorder="1" applyAlignment="1">
      <alignment horizontal="right" vertical="center" wrapText="1"/>
    </xf>
    <xf numFmtId="4" fontId="55" fillId="0" borderId="12" xfId="0" applyNumberFormat="1" applyFont="1" applyFill="1" applyBorder="1" applyAlignment="1">
      <alignment horizontal="right" vertical="center" wrapText="1"/>
    </xf>
    <xf numFmtId="4" fontId="55" fillId="0" borderId="20" xfId="0" applyNumberFormat="1" applyFont="1" applyFill="1" applyBorder="1" applyAlignment="1">
      <alignment horizontal="right" vertical="center" wrapText="1"/>
    </xf>
    <xf numFmtId="4" fontId="55" fillId="0" borderId="15" xfId="0" applyNumberFormat="1" applyFont="1" applyFill="1" applyBorder="1" applyAlignment="1">
      <alignment horizontal="right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left" vertical="center"/>
    </xf>
    <xf numFmtId="0" fontId="51" fillId="34" borderId="22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/>
    </xf>
    <xf numFmtId="0" fontId="51" fillId="34" borderId="14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51" fillId="0" borderId="10" xfId="0" applyNumberFormat="1" applyFont="1" applyFill="1" applyBorder="1" applyAlignment="1">
      <alignment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6" fillId="35" borderId="18" xfId="0" applyNumberFormat="1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vertical="center"/>
    </xf>
    <xf numFmtId="4" fontId="51" fillId="34" borderId="16" xfId="0" applyNumberFormat="1" applyFont="1" applyFill="1" applyBorder="1" applyAlignment="1">
      <alignment vertical="center"/>
    </xf>
    <xf numFmtId="4" fontId="51" fillId="34" borderId="16" xfId="0" applyNumberFormat="1" applyFont="1" applyFill="1" applyBorder="1" applyAlignment="1">
      <alignment horizontal="right" vertical="center"/>
    </xf>
    <xf numFmtId="4" fontId="58" fillId="0" borderId="10" xfId="0" applyNumberFormat="1" applyFont="1" applyFill="1" applyBorder="1" applyAlignment="1">
      <alignment horizontal="justify" vertical="center" wrapText="1"/>
    </xf>
    <xf numFmtId="4" fontId="58" fillId="0" borderId="16" xfId="0" applyNumberFormat="1" applyFont="1" applyFill="1" applyBorder="1" applyAlignment="1">
      <alignment horizontal="justify" vertical="center" wrapText="1"/>
    </xf>
    <xf numFmtId="0" fontId="51" fillId="34" borderId="15" xfId="0" applyFont="1" applyFill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4" fontId="51" fillId="0" borderId="16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43" fontId="0" fillId="0" borderId="0" xfId="47" applyFont="1" applyAlignment="1">
      <alignment/>
    </xf>
    <xf numFmtId="0" fontId="59" fillId="0" borderId="0" xfId="0" applyFont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164" fontId="60" fillId="0" borderId="16" xfId="0" applyNumberFormat="1" applyFont="1" applyBorder="1" applyAlignment="1">
      <alignment horizontal="right" vertical="center"/>
    </xf>
    <xf numFmtId="0" fontId="59" fillId="0" borderId="14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164" fontId="59" fillId="0" borderId="16" xfId="0" applyNumberFormat="1" applyFont="1" applyBorder="1" applyAlignment="1">
      <alignment horizontal="right" vertical="center"/>
    </xf>
    <xf numFmtId="0" fontId="59" fillId="0" borderId="14" xfId="0" applyFont="1" applyBorder="1" applyAlignment="1">
      <alignment horizontal="left" vertical="center" indent="3"/>
    </xf>
    <xf numFmtId="0" fontId="59" fillId="0" borderId="10" xfId="0" applyFont="1" applyBorder="1" applyAlignment="1">
      <alignment/>
    </xf>
    <xf numFmtId="164" fontId="59" fillId="0" borderId="10" xfId="0" applyNumberFormat="1" applyFont="1" applyBorder="1" applyAlignment="1">
      <alignment horizontal="right" vertical="center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164" fontId="59" fillId="0" borderId="26" xfId="0" applyNumberFormat="1" applyFont="1" applyBorder="1" applyAlignment="1">
      <alignment horizontal="right" vertical="center"/>
    </xf>
    <xf numFmtId="164" fontId="59" fillId="0" borderId="25" xfId="0" applyNumberFormat="1" applyFont="1" applyBorder="1" applyAlignment="1">
      <alignment horizontal="right" vertical="center"/>
    </xf>
    <xf numFmtId="0" fontId="60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164" fontId="60" fillId="0" borderId="29" xfId="0" applyNumberFormat="1" applyFont="1" applyBorder="1" applyAlignment="1">
      <alignment horizontal="right" vertical="center"/>
    </xf>
    <xf numFmtId="0" fontId="60" fillId="0" borderId="14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164" fontId="59" fillId="0" borderId="12" xfId="0" applyNumberFormat="1" applyFont="1" applyBorder="1" applyAlignment="1">
      <alignment horizontal="right" vertical="center"/>
    </xf>
    <xf numFmtId="164" fontId="59" fillId="0" borderId="11" xfId="0" applyNumberFormat="1" applyFont="1" applyBorder="1" applyAlignment="1">
      <alignment horizontal="right" vertical="center"/>
    </xf>
    <xf numFmtId="0" fontId="60" fillId="0" borderId="16" xfId="0" applyFont="1" applyBorder="1" applyAlignment="1">
      <alignment horizontal="justify" vertical="center" wrapText="1"/>
    </xf>
    <xf numFmtId="164" fontId="60" fillId="0" borderId="20" xfId="0" applyNumberFormat="1" applyFont="1" applyBorder="1" applyAlignment="1">
      <alignment horizontal="right" vertical="center" wrapText="1"/>
    </xf>
    <xf numFmtId="0" fontId="59" fillId="0" borderId="16" xfId="0" applyFont="1" applyBorder="1" applyAlignment="1">
      <alignment horizontal="left" vertical="center" wrapText="1" indent="1"/>
    </xf>
    <xf numFmtId="164" fontId="59" fillId="0" borderId="16" xfId="0" applyNumberFormat="1" applyFont="1" applyBorder="1" applyAlignment="1">
      <alignment horizontal="right" vertical="center" wrapText="1"/>
    </xf>
    <xf numFmtId="164" fontId="59" fillId="0" borderId="10" xfId="0" applyNumberFormat="1" applyFont="1" applyBorder="1" applyAlignment="1">
      <alignment horizontal="right" vertical="center" wrapText="1"/>
    </xf>
    <xf numFmtId="0" fontId="59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164" fontId="60" fillId="0" borderId="16" xfId="0" applyNumberFormat="1" applyFont="1" applyBorder="1" applyAlignment="1">
      <alignment horizontal="right" vertical="center" wrapText="1"/>
    </xf>
    <xf numFmtId="164" fontId="60" fillId="0" borderId="10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horizontal="justify" vertical="center" wrapText="1"/>
    </xf>
    <xf numFmtId="164" fontId="59" fillId="0" borderId="11" xfId="0" applyNumberFormat="1" applyFont="1" applyBorder="1" applyAlignment="1">
      <alignment horizontal="right" vertical="center" wrapText="1"/>
    </xf>
    <xf numFmtId="0" fontId="59" fillId="0" borderId="30" xfId="0" applyFont="1" applyBorder="1" applyAlignment="1">
      <alignment/>
    </xf>
    <xf numFmtId="0" fontId="60" fillId="33" borderId="23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right" vertical="center" wrapText="1"/>
    </xf>
    <xf numFmtId="0" fontId="60" fillId="0" borderId="16" xfId="0" applyFont="1" applyBorder="1" applyAlignment="1">
      <alignment horizontal="left" vertical="center"/>
    </xf>
    <xf numFmtId="164" fontId="60" fillId="0" borderId="10" xfId="0" applyNumberFormat="1" applyFont="1" applyBorder="1" applyAlignment="1">
      <alignment vertical="center"/>
    </xf>
    <xf numFmtId="0" fontId="59" fillId="0" borderId="16" xfId="0" applyFont="1" applyBorder="1" applyAlignment="1">
      <alignment horizontal="left" vertical="center" indent="2"/>
    </xf>
    <xf numFmtId="164" fontId="59" fillId="0" borderId="10" xfId="0" applyNumberFormat="1" applyFont="1" applyBorder="1" applyAlignment="1">
      <alignment vertical="center"/>
    </xf>
    <xf numFmtId="0" fontId="59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 wrapText="1" indent="2"/>
    </xf>
    <xf numFmtId="0" fontId="59" fillId="0" borderId="26" xfId="0" applyFont="1" applyBorder="1" applyAlignment="1">
      <alignment horizontal="left" vertical="center" indent="2"/>
    </xf>
    <xf numFmtId="164" fontId="59" fillId="0" borderId="25" xfId="0" applyNumberFormat="1" applyFont="1" applyBorder="1" applyAlignment="1">
      <alignment vertical="center"/>
    </xf>
    <xf numFmtId="0" fontId="59" fillId="0" borderId="12" xfId="0" applyFont="1" applyBorder="1" applyAlignment="1">
      <alignment horizontal="left" vertical="center"/>
    </xf>
    <xf numFmtId="164" fontId="59" fillId="0" borderId="11" xfId="0" applyNumberFormat="1" applyFont="1" applyBorder="1" applyAlignment="1">
      <alignment vertical="center"/>
    </xf>
    <xf numFmtId="37" fontId="61" fillId="35" borderId="17" xfId="47" applyNumberFormat="1" applyFont="1" applyFill="1" applyBorder="1" applyAlignment="1" applyProtection="1">
      <alignment horizontal="center"/>
      <protection/>
    </xf>
    <xf numFmtId="37" fontId="61" fillId="35" borderId="13" xfId="47" applyNumberFormat="1" applyFont="1" applyFill="1" applyBorder="1" applyAlignment="1" applyProtection="1">
      <alignment horizontal="center"/>
      <protection/>
    </xf>
    <xf numFmtId="165" fontId="61" fillId="35" borderId="13" xfId="47" applyNumberFormat="1" applyFont="1" applyFill="1" applyBorder="1" applyAlignment="1" applyProtection="1">
      <alignment horizontal="right" vertical="center"/>
      <protection/>
    </xf>
    <xf numFmtId="165" fontId="61" fillId="35" borderId="13" xfId="47" applyNumberFormat="1" applyFont="1" applyFill="1" applyBorder="1" applyAlignment="1" applyProtection="1">
      <alignment vertical="center"/>
      <protection/>
    </xf>
    <xf numFmtId="165" fontId="61" fillId="35" borderId="13" xfId="47" applyNumberFormat="1" applyFont="1" applyFill="1" applyBorder="1" applyAlignment="1" applyProtection="1">
      <alignment horizontal="center" vertical="center"/>
      <protection/>
    </xf>
    <xf numFmtId="37" fontId="61" fillId="35" borderId="11" xfId="47" applyNumberFormat="1" applyFont="1" applyFill="1" applyBorder="1" applyAlignment="1" applyProtection="1">
      <alignment horizontal="center"/>
      <protection/>
    </xf>
    <xf numFmtId="37" fontId="61" fillId="35" borderId="17" xfId="47" applyNumberFormat="1" applyFont="1" applyFill="1" applyBorder="1" applyAlignment="1" applyProtection="1">
      <alignment horizontal="center" vertical="center"/>
      <protection/>
    </xf>
    <xf numFmtId="37" fontId="61" fillId="35" borderId="23" xfId="47" applyNumberFormat="1" applyFont="1" applyFill="1" applyBorder="1" applyAlignment="1" applyProtection="1">
      <alignment horizontal="center" wrapText="1"/>
      <protection/>
    </xf>
    <xf numFmtId="37" fontId="61" fillId="35" borderId="13" xfId="47" applyNumberFormat="1" applyFont="1" applyFill="1" applyBorder="1" applyAlignment="1" applyProtection="1">
      <alignment horizontal="center" vertical="center"/>
      <protection/>
    </xf>
    <xf numFmtId="37" fontId="61" fillId="35" borderId="23" xfId="47" applyNumberFormat="1" applyFont="1" applyFill="1" applyBorder="1" applyAlignment="1" applyProtection="1">
      <alignment horizontal="center" vertical="center"/>
      <protection/>
    </xf>
    <xf numFmtId="37" fontId="61" fillId="35" borderId="31" xfId="47" applyNumberFormat="1" applyFont="1" applyFill="1" applyBorder="1" applyAlignment="1" applyProtection="1">
      <alignment horizontal="center"/>
      <protection/>
    </xf>
    <xf numFmtId="37" fontId="61" fillId="35" borderId="32" xfId="47" applyNumberFormat="1" applyFont="1" applyFill="1" applyBorder="1" applyAlignment="1" applyProtection="1">
      <alignment horizontal="center"/>
      <protection/>
    </xf>
    <xf numFmtId="37" fontId="61" fillId="35" borderId="33" xfId="47" applyNumberFormat="1" applyFont="1" applyFill="1" applyBorder="1" applyAlignment="1" applyProtection="1">
      <alignment horizontal="center"/>
      <protection/>
    </xf>
    <xf numFmtId="37" fontId="61" fillId="35" borderId="16" xfId="47" applyNumberFormat="1" applyFont="1" applyFill="1" applyBorder="1" applyAlignment="1" applyProtection="1">
      <alignment horizontal="center"/>
      <protection/>
    </xf>
    <xf numFmtId="37" fontId="61" fillId="0" borderId="19" xfId="47" applyNumberFormat="1" applyFont="1" applyFill="1" applyBorder="1" applyAlignment="1" applyProtection="1">
      <alignment horizontal="left" vertical="center"/>
      <protection/>
    </xf>
    <xf numFmtId="37" fontId="62" fillId="0" borderId="21" xfId="47" applyNumberFormat="1" applyFont="1" applyFill="1" applyBorder="1" applyAlignment="1" applyProtection="1">
      <alignment horizontal="center" vertical="center" wrapText="1"/>
      <protection/>
    </xf>
    <xf numFmtId="166" fontId="6" fillId="34" borderId="20" xfId="51" applyNumberFormat="1" applyFont="1" applyFill="1" applyBorder="1" applyAlignment="1">
      <alignment horizontal="right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166" fontId="6" fillId="34" borderId="16" xfId="51" applyNumberFormat="1" applyFont="1" applyFill="1" applyBorder="1" applyAlignment="1">
      <alignment horizontal="right" vertical="center"/>
    </xf>
    <xf numFmtId="166" fontId="6" fillId="34" borderId="10" xfId="51" applyNumberFormat="1" applyFont="1" applyFill="1" applyBorder="1" applyAlignment="1">
      <alignment horizontal="right" vertical="center"/>
    </xf>
    <xf numFmtId="167" fontId="7" fillId="34" borderId="16" xfId="51" applyNumberFormat="1" applyFont="1" applyFill="1" applyBorder="1" applyAlignment="1" applyProtection="1">
      <alignment horizontal="right" vertical="center"/>
      <protection locked="0"/>
    </xf>
    <xf numFmtId="167" fontId="7" fillId="34" borderId="16" xfId="51" applyNumberFormat="1" applyFont="1" applyFill="1" applyBorder="1" applyAlignment="1">
      <alignment horizontal="right" vertical="center"/>
    </xf>
    <xf numFmtId="167" fontId="7" fillId="34" borderId="10" xfId="51" applyNumberFormat="1" applyFont="1" applyFill="1" applyBorder="1" applyAlignment="1">
      <alignment horizontal="right" vertical="center"/>
    </xf>
    <xf numFmtId="0" fontId="63" fillId="0" borderId="14" xfId="0" applyFont="1" applyBorder="1" applyAlignment="1">
      <alignment horizontal="right" vertical="center" wrapText="1"/>
    </xf>
    <xf numFmtId="0" fontId="63" fillId="0" borderId="0" xfId="0" applyFont="1" applyAlignment="1">
      <alignment horizontal="left" vertical="center" wrapText="1"/>
    </xf>
    <xf numFmtId="37" fontId="61" fillId="0" borderId="14" xfId="47" applyNumberFormat="1" applyFont="1" applyFill="1" applyBorder="1" applyAlignment="1" applyProtection="1">
      <alignment horizontal="left" vertical="center"/>
      <protection/>
    </xf>
    <xf numFmtId="37" fontId="62" fillId="0" borderId="0" xfId="47" applyNumberFormat="1" applyFont="1" applyFill="1" applyBorder="1" applyAlignment="1" applyProtection="1">
      <alignment horizontal="center" vertical="center" wrapText="1"/>
      <protection/>
    </xf>
    <xf numFmtId="167" fontId="6" fillId="34" borderId="16" xfId="51" applyNumberFormat="1" applyFont="1" applyFill="1" applyBorder="1" applyAlignment="1">
      <alignment horizontal="right" vertical="center"/>
    </xf>
    <xf numFmtId="167" fontId="6" fillId="34" borderId="10" xfId="51" applyNumberFormat="1" applyFont="1" applyFill="1" applyBorder="1" applyAlignment="1">
      <alignment horizontal="right" vertical="center"/>
    </xf>
    <xf numFmtId="0" fontId="61" fillId="0" borderId="17" xfId="0" applyFont="1" applyBorder="1" applyAlignment="1">
      <alignment horizontal="right" vertical="center" wrapText="1"/>
    </xf>
    <xf numFmtId="166" fontId="6" fillId="34" borderId="12" xfId="51" applyNumberFormat="1" applyFont="1" applyFill="1" applyBorder="1" applyAlignment="1">
      <alignment horizontal="right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66" fontId="6" fillId="34" borderId="20" xfId="51" applyNumberFormat="1" applyFont="1" applyFill="1" applyBorder="1" applyAlignment="1">
      <alignment horizontal="right" vertical="center"/>
    </xf>
    <xf numFmtId="166" fontId="6" fillId="34" borderId="16" xfId="51" applyNumberFormat="1" applyFont="1" applyFill="1" applyBorder="1" applyAlignment="1">
      <alignment horizontal="right" vertical="center"/>
    </xf>
    <xf numFmtId="166" fontId="6" fillId="34" borderId="10" xfId="51" applyNumberFormat="1" applyFont="1" applyFill="1" applyBorder="1" applyAlignment="1">
      <alignment horizontal="right" vertical="center"/>
    </xf>
    <xf numFmtId="167" fontId="7" fillId="34" borderId="16" xfId="51" applyNumberFormat="1" applyFont="1" applyFill="1" applyBorder="1" applyAlignment="1" applyProtection="1">
      <alignment horizontal="right" vertical="center"/>
      <protection locked="0"/>
    </xf>
    <xf numFmtId="167" fontId="7" fillId="34" borderId="16" xfId="51" applyNumberFormat="1" applyFont="1" applyFill="1" applyBorder="1" applyAlignment="1">
      <alignment horizontal="right" vertical="center"/>
    </xf>
    <xf numFmtId="167" fontId="7" fillId="34" borderId="10" xfId="51" applyNumberFormat="1" applyFont="1" applyFill="1" applyBorder="1" applyAlignment="1">
      <alignment horizontal="right" vertical="center"/>
    </xf>
    <xf numFmtId="167" fontId="6" fillId="34" borderId="16" xfId="51" applyNumberFormat="1" applyFont="1" applyFill="1" applyBorder="1" applyAlignment="1">
      <alignment horizontal="right" vertical="center"/>
    </xf>
    <xf numFmtId="167" fontId="6" fillId="34" borderId="10" xfId="51" applyNumberFormat="1" applyFont="1" applyFill="1" applyBorder="1" applyAlignment="1">
      <alignment horizontal="right" vertical="center"/>
    </xf>
    <xf numFmtId="166" fontId="6" fillId="34" borderId="12" xfId="51" applyNumberFormat="1" applyFont="1" applyFill="1" applyBorder="1" applyAlignment="1">
      <alignment horizontal="right" vertical="center"/>
    </xf>
    <xf numFmtId="0" fontId="60" fillId="33" borderId="18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60" fillId="36" borderId="35" xfId="0" applyFont="1" applyFill="1" applyBorder="1" applyAlignment="1">
      <alignment horizontal="left" vertical="center"/>
    </xf>
    <xf numFmtId="0" fontId="60" fillId="36" borderId="34" xfId="0" applyFont="1" applyFill="1" applyBorder="1" applyAlignment="1">
      <alignment horizontal="center" vertical="center"/>
    </xf>
    <xf numFmtId="0" fontId="60" fillId="36" borderId="13" xfId="0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center" vertical="center"/>
    </xf>
    <xf numFmtId="0" fontId="60" fillId="33" borderId="35" xfId="0" applyFont="1" applyFill="1" applyBorder="1" applyAlignment="1">
      <alignment horizontal="left" vertical="center"/>
    </xf>
    <xf numFmtId="0" fontId="60" fillId="33" borderId="34" xfId="0" applyFont="1" applyFill="1" applyBorder="1" applyAlignment="1">
      <alignment horizontal="center" vertical="center"/>
    </xf>
    <xf numFmtId="0" fontId="60" fillId="21" borderId="17" xfId="0" applyFont="1" applyFill="1" applyBorder="1" applyAlignment="1">
      <alignment horizontal="center" vertical="center"/>
    </xf>
    <xf numFmtId="0" fontId="60" fillId="21" borderId="34" xfId="0" applyFont="1" applyFill="1" applyBorder="1" applyAlignment="1">
      <alignment horizontal="left" vertical="center"/>
    </xf>
    <xf numFmtId="0" fontId="60" fillId="21" borderId="34" xfId="0" applyFont="1" applyFill="1" applyBorder="1" applyAlignment="1">
      <alignment horizontal="center" vertical="center"/>
    </xf>
    <xf numFmtId="0" fontId="59" fillId="21" borderId="13" xfId="0" applyFont="1" applyFill="1" applyBorder="1" applyAlignment="1">
      <alignment horizontal="center" vertical="center"/>
    </xf>
    <xf numFmtId="0" fontId="59" fillId="21" borderId="1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/>
    </xf>
    <xf numFmtId="0" fontId="59" fillId="0" borderId="15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21" borderId="34" xfId="0" applyFont="1" applyFill="1" applyBorder="1" applyAlignment="1">
      <alignment horizontal="center" vertical="center"/>
    </xf>
    <xf numFmtId="0" fontId="59" fillId="21" borderId="18" xfId="0" applyFont="1" applyFill="1" applyBorder="1" applyAlignment="1">
      <alignment horizontal="center" vertical="center"/>
    </xf>
    <xf numFmtId="0" fontId="65" fillId="21" borderId="17" xfId="0" applyFont="1" applyFill="1" applyBorder="1" applyAlignment="1">
      <alignment horizontal="center" vertical="center"/>
    </xf>
    <xf numFmtId="0" fontId="65" fillId="21" borderId="13" xfId="0" applyFont="1" applyFill="1" applyBorder="1" applyAlignment="1">
      <alignment horizontal="center" vertical="center"/>
    </xf>
    <xf numFmtId="0" fontId="65" fillId="21" borderId="13" xfId="0" applyFont="1" applyFill="1" applyBorder="1" applyAlignment="1">
      <alignment horizontal="left" vertical="center"/>
    </xf>
    <xf numFmtId="0" fontId="59" fillId="21" borderId="13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13" xfId="0" applyFont="1" applyBorder="1" applyAlignment="1">
      <alignment vertical="center" wrapText="1"/>
    </xf>
    <xf numFmtId="0" fontId="59" fillId="21" borderId="20" xfId="0" applyFont="1" applyFill="1" applyBorder="1" applyAlignment="1">
      <alignment horizontal="center" vertical="center"/>
    </xf>
    <xf numFmtId="0" fontId="59" fillId="21" borderId="15" xfId="0" applyFont="1" applyFill="1" applyBorder="1" applyAlignment="1">
      <alignment horizontal="center" vertical="center"/>
    </xf>
    <xf numFmtId="0" fontId="59" fillId="21" borderId="23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21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21" borderId="35" xfId="0" applyFont="1" applyFill="1" applyBorder="1" applyAlignment="1">
      <alignment horizontal="center" vertical="center"/>
    </xf>
    <xf numFmtId="0" fontId="59" fillId="21" borderId="0" xfId="0" applyFont="1" applyFill="1" applyAlignment="1">
      <alignment horizontal="center" vertical="center"/>
    </xf>
    <xf numFmtId="0" fontId="59" fillId="21" borderId="16" xfId="0" applyFont="1" applyFill="1" applyBorder="1" applyAlignment="1">
      <alignment horizontal="center" vertical="center"/>
    </xf>
    <xf numFmtId="0" fontId="59" fillId="21" borderId="21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5" fillId="0" borderId="3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59" fillId="33" borderId="35" xfId="0" applyFont="1" applyFill="1" applyBorder="1" applyAlignment="1">
      <alignment horizontal="left"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65" fillId="0" borderId="11" xfId="0" applyFont="1" applyBorder="1" applyAlignment="1">
      <alignment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justify" vertical="center" wrapText="1"/>
    </xf>
    <xf numFmtId="0" fontId="54" fillId="34" borderId="10" xfId="0" applyFont="1" applyFill="1" applyBorder="1" applyAlignment="1">
      <alignment horizontal="justify" vertical="center" wrapText="1"/>
    </xf>
    <xf numFmtId="0" fontId="52" fillId="34" borderId="19" xfId="0" applyFont="1" applyFill="1" applyBorder="1" applyAlignment="1">
      <alignment horizontal="justify" vertical="center" wrapText="1"/>
    </xf>
    <xf numFmtId="0" fontId="52" fillId="34" borderId="15" xfId="0" applyFont="1" applyFill="1" applyBorder="1" applyAlignment="1">
      <alignment horizontal="justify" vertical="center" wrapText="1"/>
    </xf>
    <xf numFmtId="0" fontId="52" fillId="33" borderId="20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justify" vertical="center" wrapText="1"/>
    </xf>
    <xf numFmtId="0" fontId="51" fillId="34" borderId="14" xfId="0" applyFont="1" applyFill="1" applyBorder="1" applyAlignment="1">
      <alignment horizontal="justify"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54" fillId="34" borderId="17" xfId="0" applyFont="1" applyFill="1" applyBorder="1" applyAlignment="1">
      <alignment horizontal="justify" vertical="center" wrapText="1"/>
    </xf>
    <xf numFmtId="0" fontId="54" fillId="34" borderId="11" xfId="0" applyFont="1" applyFill="1" applyBorder="1" applyAlignment="1">
      <alignment horizontal="justify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vertical="center"/>
    </xf>
    <xf numFmtId="0" fontId="51" fillId="34" borderId="14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left" vertical="center" indent="1"/>
    </xf>
    <xf numFmtId="4" fontId="52" fillId="34" borderId="16" xfId="0" applyNumberFormat="1" applyFont="1" applyFill="1" applyBorder="1" applyAlignment="1">
      <alignment vertical="center"/>
    </xf>
    <xf numFmtId="4" fontId="52" fillId="34" borderId="12" xfId="0" applyNumberFormat="1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1" fillId="34" borderId="19" xfId="0" applyFont="1" applyFill="1" applyBorder="1" applyAlignment="1">
      <alignment vertical="center"/>
    </xf>
    <xf numFmtId="0" fontId="51" fillId="34" borderId="15" xfId="0" applyFont="1" applyFill="1" applyBorder="1" applyAlignment="1">
      <alignment vertical="center"/>
    </xf>
    <xf numFmtId="4" fontId="51" fillId="34" borderId="16" xfId="0" applyNumberFormat="1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2" fillId="34" borderId="11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 wrapText="1"/>
    </xf>
    <xf numFmtId="0" fontId="52" fillId="33" borderId="35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1" fillId="34" borderId="14" xfId="0" applyFont="1" applyFill="1" applyBorder="1" applyAlignment="1">
      <alignment vertical="center" wrapText="1"/>
    </xf>
    <xf numFmtId="0" fontId="51" fillId="0" borderId="35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left" vertical="center"/>
    </xf>
    <xf numFmtId="0" fontId="51" fillId="34" borderId="36" xfId="0" applyFont="1" applyFill="1" applyBorder="1" applyAlignment="1">
      <alignment horizontal="left" vertical="center"/>
    </xf>
    <xf numFmtId="0" fontId="52" fillId="34" borderId="14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0" fontId="52" fillId="34" borderId="22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/>
    </xf>
    <xf numFmtId="0" fontId="51" fillId="34" borderId="22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 wrapText="1"/>
    </xf>
    <xf numFmtId="0" fontId="51" fillId="34" borderId="22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left" vertical="center"/>
    </xf>
    <xf numFmtId="4" fontId="52" fillId="34" borderId="37" xfId="0" applyNumberFormat="1" applyFont="1" applyFill="1" applyBorder="1" applyAlignment="1">
      <alignment horizontal="right" vertical="center"/>
    </xf>
    <xf numFmtId="4" fontId="51" fillId="34" borderId="37" xfId="0" applyNumberFormat="1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left" vertical="center"/>
    </xf>
    <xf numFmtId="0" fontId="51" fillId="34" borderId="16" xfId="0" applyFont="1" applyFill="1" applyBorder="1" applyAlignment="1">
      <alignment horizontal="left" vertical="center"/>
    </xf>
    <xf numFmtId="4" fontId="51" fillId="34" borderId="16" xfId="0" applyNumberFormat="1" applyFont="1" applyFill="1" applyBorder="1" applyAlignment="1">
      <alignment horizontal="right" vertical="center"/>
    </xf>
    <xf numFmtId="0" fontId="51" fillId="34" borderId="19" xfId="0" applyFont="1" applyFill="1" applyBorder="1" applyAlignment="1">
      <alignment horizontal="justify" vertical="center"/>
    </xf>
    <xf numFmtId="0" fontId="51" fillId="34" borderId="21" xfId="0" applyFont="1" applyFill="1" applyBorder="1" applyAlignment="1">
      <alignment horizontal="justify" vertical="center"/>
    </xf>
    <xf numFmtId="0" fontId="51" fillId="34" borderId="15" xfId="0" applyFont="1" applyFill="1" applyBorder="1" applyAlignment="1">
      <alignment horizontal="justify" vertical="center"/>
    </xf>
    <xf numFmtId="0" fontId="52" fillId="34" borderId="10" xfId="0" applyFont="1" applyFill="1" applyBorder="1" applyAlignment="1">
      <alignment horizontal="left" vertical="center"/>
    </xf>
    <xf numFmtId="0" fontId="52" fillId="33" borderId="35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6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35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50" fillId="35" borderId="19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37" fontId="61" fillId="35" borderId="14" xfId="47" applyNumberFormat="1" applyFont="1" applyFill="1" applyBorder="1" applyAlignment="1" applyProtection="1">
      <alignment horizontal="center"/>
      <protection/>
    </xf>
    <xf numFmtId="37" fontId="61" fillId="35" borderId="0" xfId="47" applyNumberFormat="1" applyFont="1" applyFill="1" applyBorder="1" applyAlignment="1" applyProtection="1">
      <alignment horizontal="center"/>
      <protection/>
    </xf>
    <xf numFmtId="37" fontId="61" fillId="35" borderId="10" xfId="47" applyNumberFormat="1" applyFont="1" applyFill="1" applyBorder="1" applyAlignment="1" applyProtection="1">
      <alignment horizontal="center"/>
      <protection/>
    </xf>
    <xf numFmtId="37" fontId="61" fillId="35" borderId="14" xfId="47" applyNumberFormat="1" applyFont="1" applyFill="1" applyBorder="1" applyAlignment="1" applyProtection="1">
      <alignment horizontal="center"/>
      <protection locked="0"/>
    </xf>
    <xf numFmtId="37" fontId="61" fillId="35" borderId="0" xfId="47" applyNumberFormat="1" applyFont="1" applyFill="1" applyBorder="1" applyAlignment="1" applyProtection="1">
      <alignment horizontal="center"/>
      <protection locked="0"/>
    </xf>
    <xf numFmtId="37" fontId="61" fillId="35" borderId="10" xfId="47" applyNumberFormat="1" applyFont="1" applyFill="1" applyBorder="1" applyAlignment="1" applyProtection="1">
      <alignment horizontal="center"/>
      <protection locked="0"/>
    </xf>
    <xf numFmtId="37" fontId="61" fillId="35" borderId="19" xfId="47" applyNumberFormat="1" applyFont="1" applyFill="1" applyBorder="1" applyAlignment="1" applyProtection="1">
      <alignment horizontal="center" vertical="center" wrapText="1"/>
      <protection/>
    </xf>
    <xf numFmtId="37" fontId="61" fillId="35" borderId="21" xfId="47" applyNumberFormat="1" applyFont="1" applyFill="1" applyBorder="1" applyAlignment="1" applyProtection="1">
      <alignment horizontal="center" vertical="center" wrapText="1"/>
      <protection/>
    </xf>
    <xf numFmtId="37" fontId="61" fillId="35" borderId="15" xfId="47" applyNumberFormat="1" applyFont="1" applyFill="1" applyBorder="1" applyAlignment="1" applyProtection="1">
      <alignment horizontal="center" vertical="center" wrapText="1"/>
      <protection/>
    </xf>
    <xf numFmtId="37" fontId="61" fillId="35" borderId="14" xfId="47" applyNumberFormat="1" applyFont="1" applyFill="1" applyBorder="1" applyAlignment="1" applyProtection="1">
      <alignment horizontal="center" vertical="center" wrapText="1"/>
      <protection/>
    </xf>
    <xf numFmtId="37" fontId="61" fillId="35" borderId="0" xfId="47" applyNumberFormat="1" applyFont="1" applyFill="1" applyBorder="1" applyAlignment="1" applyProtection="1">
      <alignment horizontal="center" vertical="center" wrapText="1"/>
      <protection/>
    </xf>
    <xf numFmtId="37" fontId="61" fillId="35" borderId="10" xfId="47" applyNumberFormat="1" applyFont="1" applyFill="1" applyBorder="1" applyAlignment="1" applyProtection="1">
      <alignment horizontal="center" vertical="center" wrapText="1"/>
      <protection/>
    </xf>
    <xf numFmtId="37" fontId="61" fillId="35" borderId="17" xfId="47" applyNumberFormat="1" applyFont="1" applyFill="1" applyBorder="1" applyAlignment="1" applyProtection="1">
      <alignment horizontal="center" vertical="center" wrapText="1"/>
      <protection/>
    </xf>
    <xf numFmtId="37" fontId="61" fillId="35" borderId="13" xfId="47" applyNumberFormat="1" applyFont="1" applyFill="1" applyBorder="1" applyAlignment="1" applyProtection="1">
      <alignment horizontal="center" vertical="center" wrapText="1"/>
      <protection/>
    </xf>
    <xf numFmtId="37" fontId="61" fillId="35" borderId="11" xfId="47" applyNumberFormat="1" applyFont="1" applyFill="1" applyBorder="1" applyAlignment="1" applyProtection="1">
      <alignment horizontal="center" vertical="center" wrapText="1"/>
      <protection/>
    </xf>
    <xf numFmtId="37" fontId="61" fillId="35" borderId="35" xfId="47" applyNumberFormat="1" applyFont="1" applyFill="1" applyBorder="1" applyAlignment="1" applyProtection="1">
      <alignment horizontal="center"/>
      <protection/>
    </xf>
    <xf numFmtId="37" fontId="61" fillId="35" borderId="34" xfId="47" applyNumberFormat="1" applyFont="1" applyFill="1" applyBorder="1" applyAlignment="1" applyProtection="1">
      <alignment horizontal="center"/>
      <protection/>
    </xf>
    <xf numFmtId="37" fontId="61" fillId="35" borderId="18" xfId="47" applyNumberFormat="1" applyFont="1" applyFill="1" applyBorder="1" applyAlignment="1" applyProtection="1">
      <alignment horizontal="center"/>
      <protection/>
    </xf>
    <xf numFmtId="37" fontId="61" fillId="35" borderId="41" xfId="47" applyNumberFormat="1" applyFont="1" applyFill="1" applyBorder="1" applyAlignment="1" applyProtection="1">
      <alignment horizontal="center" vertical="center" wrapText="1"/>
      <protection/>
    </xf>
    <xf numFmtId="37" fontId="61" fillId="35" borderId="42" xfId="47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1704975</xdr:colOff>
      <xdr:row>2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10</xdr:col>
      <xdr:colOff>809625</xdr:colOff>
      <xdr:row>2</xdr:row>
      <xdr:rowOff>28575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952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165</xdr:row>
      <xdr:rowOff>0</xdr:rowOff>
    </xdr:from>
    <xdr:to>
      <xdr:col>8</xdr:col>
      <xdr:colOff>971550</xdr:colOff>
      <xdr:row>167</xdr:row>
      <xdr:rowOff>19050</xdr:rowOff>
    </xdr:to>
    <xdr:grpSp>
      <xdr:nvGrpSpPr>
        <xdr:cNvPr id="1" name="2 Grupo"/>
        <xdr:cNvGrpSpPr>
          <a:grpSpLocks/>
        </xdr:cNvGrpSpPr>
      </xdr:nvGrpSpPr>
      <xdr:grpSpPr>
        <a:xfrm>
          <a:off x="142875" y="26936700"/>
          <a:ext cx="9877425" cy="400050"/>
          <a:chOff x="94912" y="3962400"/>
          <a:chExt cx="9934914" cy="800100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7404525" y="3962400"/>
            <a:ext cx="2625301" cy="800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4912" y="3962400"/>
            <a:ext cx="3037600" cy="6888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2</xdr:col>
      <xdr:colOff>2800350</xdr:colOff>
      <xdr:row>165</xdr:row>
      <xdr:rowOff>0</xdr:rowOff>
    </xdr:from>
    <xdr:to>
      <xdr:col>5</xdr:col>
      <xdr:colOff>390525</xdr:colOff>
      <xdr:row>167</xdr:row>
      <xdr:rowOff>104775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676650" y="26936700"/>
          <a:ext cx="3000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19050</xdr:rowOff>
    </xdr:from>
    <xdr:to>
      <xdr:col>9</xdr:col>
      <xdr:colOff>733425</xdr:colOff>
      <xdr:row>46</xdr:row>
      <xdr:rowOff>28575</xdr:rowOff>
    </xdr:to>
    <xdr:grpSp>
      <xdr:nvGrpSpPr>
        <xdr:cNvPr id="1" name="2 Grupo"/>
        <xdr:cNvGrpSpPr>
          <a:grpSpLocks/>
        </xdr:cNvGrpSpPr>
      </xdr:nvGrpSpPr>
      <xdr:grpSpPr>
        <a:xfrm>
          <a:off x="295275" y="7981950"/>
          <a:ext cx="10401300" cy="1152525"/>
          <a:chOff x="94912" y="3962400"/>
          <a:chExt cx="9934914" cy="800100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7590805" y="3962400"/>
            <a:ext cx="2439021" cy="800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JACQUELINE DE FATIMA MAURY HERNÁNDEZ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4912" y="3969001"/>
            <a:ext cx="2401765" cy="674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LC. JOSE DEL CARMEN KU QUEJ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DEPARTAMENTO</a:t>
            </a:r>
          </a:p>
        </xdr:txBody>
      </xdr:sp>
    </xdr:grpSp>
    <xdr:clientData/>
  </xdr:twoCellAnchor>
  <xdr:twoCellAnchor>
    <xdr:from>
      <xdr:col>4</xdr:col>
      <xdr:colOff>76200</xdr:colOff>
      <xdr:row>40</xdr:row>
      <xdr:rowOff>28575</xdr:rowOff>
    </xdr:from>
    <xdr:to>
      <xdr:col>6</xdr:col>
      <xdr:colOff>762000</xdr:colOff>
      <xdr:row>45</xdr:row>
      <xdr:rowOff>47625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867150" y="7991475"/>
          <a:ext cx="32861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MARITZA DE LOS ANGELES CÚ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EUÁN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1085850</xdr:colOff>
      <xdr:row>1</xdr:row>
      <xdr:rowOff>142875</xdr:rowOff>
    </xdr:from>
    <xdr:to>
      <xdr:col>9</xdr:col>
      <xdr:colOff>1000125</xdr:colOff>
      <xdr:row>3</xdr:row>
      <xdr:rowOff>76200</xdr:rowOff>
    </xdr:to>
    <xdr:pic>
      <xdr:nvPicPr>
        <xdr:cNvPr id="5" name="Gráfico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33337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3</xdr:col>
      <xdr:colOff>904875</xdr:colOff>
      <xdr:row>4</xdr:row>
      <xdr:rowOff>28575</xdr:rowOff>
    </xdr:to>
    <xdr:pic>
      <xdr:nvPicPr>
        <xdr:cNvPr id="6" name="Gráfic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0"/>
          <a:ext cx="2343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1</xdr:row>
      <xdr:rowOff>28575</xdr:rowOff>
    </xdr:from>
    <xdr:to>
      <xdr:col>4</xdr:col>
      <xdr:colOff>66675</xdr:colOff>
      <xdr:row>4</xdr:row>
      <xdr:rowOff>19050</xdr:rowOff>
    </xdr:to>
    <xdr:pic>
      <xdr:nvPicPr>
        <xdr:cNvPr id="7" name="0 Imagen"/>
        <xdr:cNvPicPr preferRelativeResize="1">
          <a:picLocks noChangeAspect="1"/>
        </xdr:cNvPicPr>
      </xdr:nvPicPr>
      <xdr:blipFill>
        <a:blip r:embed="rId3"/>
        <a:srcRect l="30729"/>
        <a:stretch>
          <a:fillRect/>
        </a:stretch>
      </xdr:blipFill>
      <xdr:spPr>
        <a:xfrm>
          <a:off x="2476500" y="219075"/>
          <a:ext cx="1381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4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11.421875" defaultRowHeight="15"/>
  <cols>
    <col min="1" max="1" width="64.7109375" style="1" customWidth="1"/>
    <col min="2" max="2" width="16.7109375" style="12" customWidth="1"/>
    <col min="3" max="3" width="16.7109375" style="1" customWidth="1"/>
    <col min="4" max="4" width="64.7109375" style="1" customWidth="1"/>
    <col min="5" max="6" width="16.7109375" style="13" customWidth="1"/>
    <col min="7" max="7" width="13.00390625" style="1" bestFit="1" customWidth="1"/>
    <col min="8" max="16384" width="11.421875" style="1" customWidth="1"/>
  </cols>
  <sheetData>
    <row r="1" spans="1:6" ht="5.25" customHeight="1">
      <c r="A1" s="102"/>
      <c r="B1" s="103"/>
      <c r="C1" s="102"/>
      <c r="D1" s="102"/>
      <c r="E1" s="104"/>
      <c r="F1" s="104"/>
    </row>
    <row r="2" spans="1:6" ht="12">
      <c r="A2" s="333" t="s">
        <v>298</v>
      </c>
      <c r="B2" s="334"/>
      <c r="C2" s="334"/>
      <c r="D2" s="334"/>
      <c r="E2" s="334"/>
      <c r="F2" s="335"/>
    </row>
    <row r="3" spans="1:6" ht="12">
      <c r="A3" s="330" t="s">
        <v>293</v>
      </c>
      <c r="B3" s="331"/>
      <c r="C3" s="331"/>
      <c r="D3" s="331"/>
      <c r="E3" s="331"/>
      <c r="F3" s="332"/>
    </row>
    <row r="4" spans="1:6" ht="12">
      <c r="A4" s="330" t="s">
        <v>303</v>
      </c>
      <c r="B4" s="331"/>
      <c r="C4" s="331"/>
      <c r="D4" s="331"/>
      <c r="E4" s="331"/>
      <c r="F4" s="332"/>
    </row>
    <row r="5" spans="1:6" ht="12.75" thickBot="1">
      <c r="A5" s="327" t="s">
        <v>0</v>
      </c>
      <c r="B5" s="328"/>
      <c r="C5" s="328"/>
      <c r="D5" s="328"/>
      <c r="E5" s="328"/>
      <c r="F5" s="329"/>
    </row>
    <row r="6" spans="1:6" ht="12.75" thickBot="1">
      <c r="A6" s="152" t="s">
        <v>198</v>
      </c>
      <c r="B6" s="153">
        <v>2022</v>
      </c>
      <c r="C6" s="154">
        <v>2021</v>
      </c>
      <c r="D6" s="154" t="s">
        <v>198</v>
      </c>
      <c r="E6" s="153">
        <f>+B6</f>
        <v>2022</v>
      </c>
      <c r="F6" s="153">
        <f>+C6</f>
        <v>2021</v>
      </c>
    </row>
    <row r="7" spans="1:6" ht="12">
      <c r="A7" s="105" t="s">
        <v>2</v>
      </c>
      <c r="B7" s="106"/>
      <c r="C7" s="105"/>
      <c r="D7" s="127" t="s">
        <v>3</v>
      </c>
      <c r="E7" s="132"/>
      <c r="F7" s="107"/>
    </row>
    <row r="8" spans="1:6" ht="12">
      <c r="A8" s="108" t="s">
        <v>4</v>
      </c>
      <c r="B8" s="109"/>
      <c r="C8" s="110"/>
      <c r="D8" s="126" t="s">
        <v>5</v>
      </c>
      <c r="E8" s="116"/>
      <c r="F8" s="111"/>
    </row>
    <row r="9" spans="1:6" ht="12">
      <c r="A9" s="108" t="s">
        <v>6</v>
      </c>
      <c r="B9" s="112">
        <f>SUM(B10:B16)</f>
        <v>17218372.93</v>
      </c>
      <c r="C9" s="112">
        <f>SUM(C10:C16)</f>
        <v>13674317.7</v>
      </c>
      <c r="D9" s="126" t="s">
        <v>7</v>
      </c>
      <c r="E9" s="133">
        <f>SUM(E10:E18)</f>
        <v>6224888.06</v>
      </c>
      <c r="F9" s="133">
        <f>SUM(F10:F18)</f>
        <v>6666937.960000001</v>
      </c>
    </row>
    <row r="10" spans="1:6" ht="12">
      <c r="A10" s="110" t="s">
        <v>8</v>
      </c>
      <c r="B10" s="111">
        <v>0</v>
      </c>
      <c r="C10" s="111">
        <v>0</v>
      </c>
      <c r="D10" s="128" t="s">
        <v>9</v>
      </c>
      <c r="E10" s="116">
        <v>60484</v>
      </c>
      <c r="F10" s="111">
        <v>193303.85</v>
      </c>
    </row>
    <row r="11" spans="1:6" ht="12">
      <c r="A11" s="110" t="s">
        <v>10</v>
      </c>
      <c r="B11" s="111">
        <v>4924884.69</v>
      </c>
      <c r="C11" s="111">
        <v>3305895.38</v>
      </c>
      <c r="D11" s="128" t="s">
        <v>11</v>
      </c>
      <c r="E11" s="116">
        <v>1366</v>
      </c>
      <c r="F11" s="111">
        <v>17733.75</v>
      </c>
    </row>
    <row r="12" spans="1:6" ht="12">
      <c r="A12" s="110" t="s">
        <v>12</v>
      </c>
      <c r="B12" s="111"/>
      <c r="C12" s="111"/>
      <c r="D12" s="128" t="s">
        <v>13</v>
      </c>
      <c r="E12" s="116"/>
      <c r="F12" s="111"/>
    </row>
    <row r="13" spans="1:6" ht="12">
      <c r="A13" s="110" t="s">
        <v>14</v>
      </c>
      <c r="B13" s="111">
        <v>12293488.24</v>
      </c>
      <c r="C13" s="111">
        <v>10368422.32</v>
      </c>
      <c r="D13" s="128" t="s">
        <v>15</v>
      </c>
      <c r="E13" s="116"/>
      <c r="F13" s="111"/>
    </row>
    <row r="14" spans="1:6" ht="12">
      <c r="A14" s="110" t="s">
        <v>16</v>
      </c>
      <c r="B14" s="111"/>
      <c r="C14" s="111"/>
      <c r="D14" s="128" t="s">
        <v>17</v>
      </c>
      <c r="E14" s="116"/>
      <c r="F14" s="111"/>
    </row>
    <row r="15" spans="1:6" ht="18.75" customHeight="1">
      <c r="A15" s="110" t="s">
        <v>18</v>
      </c>
      <c r="B15" s="111"/>
      <c r="C15" s="111"/>
      <c r="D15" s="128" t="s">
        <v>19</v>
      </c>
      <c r="E15" s="116"/>
      <c r="F15" s="111"/>
    </row>
    <row r="16" spans="1:6" ht="12">
      <c r="A16" s="110" t="s">
        <v>20</v>
      </c>
      <c r="B16" s="111"/>
      <c r="C16" s="111"/>
      <c r="D16" s="128" t="s">
        <v>21</v>
      </c>
      <c r="E16" s="116">
        <v>156289.51</v>
      </c>
      <c r="F16" s="111">
        <v>328649.88</v>
      </c>
    </row>
    <row r="17" spans="1:6" ht="12">
      <c r="A17" s="113" t="s">
        <v>22</v>
      </c>
      <c r="B17" s="112">
        <f>SUM(B18:B24)</f>
        <v>115611428.34</v>
      </c>
      <c r="C17" s="112">
        <f>SUM(C18:C24)</f>
        <v>114900866.10000001</v>
      </c>
      <c r="D17" s="128" t="s">
        <v>23</v>
      </c>
      <c r="E17" s="116"/>
      <c r="F17" s="111"/>
    </row>
    <row r="18" spans="1:6" ht="12">
      <c r="A18" s="110" t="s">
        <v>24</v>
      </c>
      <c r="B18" s="111"/>
      <c r="C18" s="111"/>
      <c r="D18" s="128" t="s">
        <v>25</v>
      </c>
      <c r="E18" s="116">
        <v>6006748.55</v>
      </c>
      <c r="F18" s="111">
        <v>6127250.48</v>
      </c>
    </row>
    <row r="19" spans="1:6" ht="12">
      <c r="A19" s="110" t="s">
        <v>26</v>
      </c>
      <c r="B19" s="111">
        <v>14877606.71</v>
      </c>
      <c r="C19" s="111">
        <v>10297317.1</v>
      </c>
      <c r="D19" s="126" t="s">
        <v>27</v>
      </c>
      <c r="E19" s="133">
        <f>SUM(E20:E22)</f>
        <v>0</v>
      </c>
      <c r="F19" s="112">
        <v>0</v>
      </c>
    </row>
    <row r="20" spans="1:6" ht="12">
      <c r="A20" s="110" t="s">
        <v>28</v>
      </c>
      <c r="B20" s="111">
        <v>495997.23</v>
      </c>
      <c r="C20" s="111">
        <v>359049.96</v>
      </c>
      <c r="D20" s="128" t="s">
        <v>29</v>
      </c>
      <c r="E20" s="116"/>
      <c r="F20" s="111"/>
    </row>
    <row r="21" spans="1:6" ht="12">
      <c r="A21" s="110" t="s">
        <v>30</v>
      </c>
      <c r="B21" s="111"/>
      <c r="C21" s="111"/>
      <c r="D21" s="128" t="s">
        <v>31</v>
      </c>
      <c r="E21" s="116"/>
      <c r="F21" s="111"/>
    </row>
    <row r="22" spans="1:6" ht="12">
      <c r="A22" s="110" t="s">
        <v>32</v>
      </c>
      <c r="B22" s="111"/>
      <c r="C22" s="111"/>
      <c r="D22" s="128" t="s">
        <v>33</v>
      </c>
      <c r="E22" s="116"/>
      <c r="F22" s="111"/>
    </row>
    <row r="23" spans="1:6" ht="12">
      <c r="A23" s="110" t="s">
        <v>34</v>
      </c>
      <c r="B23" s="111">
        <v>100237824.4</v>
      </c>
      <c r="C23" s="111">
        <v>104244499.04</v>
      </c>
      <c r="D23" s="126" t="s">
        <v>35</v>
      </c>
      <c r="E23" s="133">
        <f>SUM(E24:E25)</f>
        <v>0</v>
      </c>
      <c r="F23" s="133">
        <f>SUM(F24:F25)</f>
        <v>0</v>
      </c>
    </row>
    <row r="24" spans="1:6" ht="12">
      <c r="A24" s="110" t="s">
        <v>36</v>
      </c>
      <c r="B24" s="111"/>
      <c r="C24" s="111"/>
      <c r="D24" s="128" t="s">
        <v>37</v>
      </c>
      <c r="E24" s="116">
        <v>0</v>
      </c>
      <c r="F24" s="111">
        <v>0</v>
      </c>
    </row>
    <row r="25" spans="1:6" ht="12">
      <c r="A25" s="108" t="s">
        <v>38</v>
      </c>
      <c r="B25" s="112">
        <f>SUM(B26:B30)</f>
        <v>6</v>
      </c>
      <c r="C25" s="112">
        <f>SUM(C26:C30)</f>
        <v>-1103.52</v>
      </c>
      <c r="D25" s="128" t="s">
        <v>39</v>
      </c>
      <c r="E25" s="116"/>
      <c r="F25" s="111"/>
    </row>
    <row r="26" spans="1:6" ht="24">
      <c r="A26" s="110" t="s">
        <v>40</v>
      </c>
      <c r="B26" s="111">
        <v>6</v>
      </c>
      <c r="C26" s="111">
        <v>-1103.52</v>
      </c>
      <c r="D26" s="126" t="s">
        <v>41</v>
      </c>
      <c r="E26" s="133">
        <v>0</v>
      </c>
      <c r="F26" s="112">
        <v>0</v>
      </c>
    </row>
    <row r="27" spans="1:6" ht="24">
      <c r="A27" s="110" t="s">
        <v>42</v>
      </c>
      <c r="B27" s="111"/>
      <c r="C27" s="111"/>
      <c r="D27" s="126" t="s">
        <v>43</v>
      </c>
      <c r="E27" s="133">
        <f>SUM(E28:E30)</f>
        <v>0</v>
      </c>
      <c r="F27" s="112">
        <v>0</v>
      </c>
    </row>
    <row r="28" spans="1:6" ht="12">
      <c r="A28" s="110" t="s">
        <v>44</v>
      </c>
      <c r="B28" s="111"/>
      <c r="C28" s="111"/>
      <c r="D28" s="128" t="s">
        <v>45</v>
      </c>
      <c r="E28" s="116"/>
      <c r="F28" s="111"/>
    </row>
    <row r="29" spans="1:6" ht="12">
      <c r="A29" s="110" t="s">
        <v>46</v>
      </c>
      <c r="B29" s="111"/>
      <c r="C29" s="111"/>
      <c r="D29" s="128" t="s">
        <v>47</v>
      </c>
      <c r="E29" s="116"/>
      <c r="F29" s="111"/>
    </row>
    <row r="30" spans="1:6" ht="12">
      <c r="A30" s="110" t="s">
        <v>48</v>
      </c>
      <c r="B30" s="111"/>
      <c r="C30" s="111"/>
      <c r="D30" s="128" t="s">
        <v>49</v>
      </c>
      <c r="E30" s="116"/>
      <c r="F30" s="111"/>
    </row>
    <row r="31" spans="1:6" ht="24">
      <c r="A31" s="108" t="s">
        <v>50</v>
      </c>
      <c r="B31" s="112">
        <f>SUM(B32:B36)</f>
        <v>0</v>
      </c>
      <c r="C31" s="112">
        <v>0</v>
      </c>
      <c r="D31" s="126" t="s">
        <v>51</v>
      </c>
      <c r="E31" s="133">
        <f>SUM(E32:E37)</f>
        <v>151505</v>
      </c>
      <c r="F31" s="133">
        <f>SUM(F32:F37)</f>
        <v>216705</v>
      </c>
    </row>
    <row r="32" spans="1:6" ht="12">
      <c r="A32" s="110" t="s">
        <v>52</v>
      </c>
      <c r="B32" s="111"/>
      <c r="C32" s="111"/>
      <c r="D32" s="128" t="s">
        <v>53</v>
      </c>
      <c r="E32" s="116">
        <v>151505</v>
      </c>
      <c r="F32" s="111">
        <v>216705</v>
      </c>
    </row>
    <row r="33" spans="1:6" ht="12">
      <c r="A33" s="110" t="s">
        <v>54</v>
      </c>
      <c r="B33" s="111"/>
      <c r="C33" s="111"/>
      <c r="D33" s="128" t="s">
        <v>55</v>
      </c>
      <c r="E33" s="116"/>
      <c r="F33" s="111"/>
    </row>
    <row r="34" spans="1:6" ht="12">
      <c r="A34" s="110" t="s">
        <v>56</v>
      </c>
      <c r="B34" s="111"/>
      <c r="C34" s="111"/>
      <c r="D34" s="128" t="s">
        <v>57</v>
      </c>
      <c r="E34" s="116"/>
      <c r="F34" s="111"/>
    </row>
    <row r="35" spans="1:6" ht="12">
      <c r="A35" s="110" t="s">
        <v>58</v>
      </c>
      <c r="B35" s="111"/>
      <c r="C35" s="111"/>
      <c r="D35" s="128" t="s">
        <v>59</v>
      </c>
      <c r="E35" s="116"/>
      <c r="F35" s="111"/>
    </row>
    <row r="36" spans="1:6" ht="12">
      <c r="A36" s="110" t="s">
        <v>60</v>
      </c>
      <c r="B36" s="111"/>
      <c r="C36" s="111"/>
      <c r="D36" s="128" t="s">
        <v>61</v>
      </c>
      <c r="E36" s="116"/>
      <c r="F36" s="111"/>
    </row>
    <row r="37" spans="1:6" ht="12">
      <c r="A37" s="108" t="s">
        <v>62</v>
      </c>
      <c r="B37" s="112">
        <v>0</v>
      </c>
      <c r="C37" s="112">
        <v>0</v>
      </c>
      <c r="D37" s="128" t="s">
        <v>63</v>
      </c>
      <c r="E37" s="116"/>
      <c r="F37" s="111"/>
    </row>
    <row r="38" spans="1:6" ht="12">
      <c r="A38" s="108" t="s">
        <v>64</v>
      </c>
      <c r="B38" s="112">
        <f>SUM(B39:B40)</f>
        <v>-5876087.18</v>
      </c>
      <c r="C38" s="112">
        <f>SUM(C39:C40)</f>
        <v>-5876087.18</v>
      </c>
      <c r="D38" s="126" t="s">
        <v>65</v>
      </c>
      <c r="E38" s="133">
        <f>SUM(E39:E41)</f>
        <v>460174.24</v>
      </c>
      <c r="F38" s="133">
        <f>SUM(F39:F41)</f>
        <v>-99520.3</v>
      </c>
    </row>
    <row r="39" spans="1:6" ht="24">
      <c r="A39" s="110" t="s">
        <v>66</v>
      </c>
      <c r="B39" s="111">
        <v>-5876087.18</v>
      </c>
      <c r="C39" s="111">
        <v>-5876087.18</v>
      </c>
      <c r="D39" s="128" t="s">
        <v>67</v>
      </c>
      <c r="E39" s="116"/>
      <c r="F39" s="111"/>
    </row>
    <row r="40" spans="1:6" ht="12">
      <c r="A40" s="110" t="s">
        <v>68</v>
      </c>
      <c r="B40" s="111"/>
      <c r="C40" s="111"/>
      <c r="D40" s="128" t="s">
        <v>69</v>
      </c>
      <c r="E40" s="116"/>
      <c r="F40" s="111"/>
    </row>
    <row r="41" spans="1:6" ht="12">
      <c r="A41" s="108" t="s">
        <v>70</v>
      </c>
      <c r="B41" s="112">
        <f>SUM(B42:B45)</f>
        <v>6139446.68</v>
      </c>
      <c r="C41" s="112">
        <f>SUM(C42:C45)</f>
        <v>6139446.68</v>
      </c>
      <c r="D41" s="128" t="s">
        <v>71</v>
      </c>
      <c r="E41" s="116">
        <v>460174.24</v>
      </c>
      <c r="F41" s="111">
        <v>-99520.3</v>
      </c>
    </row>
    <row r="42" spans="1:6" ht="12">
      <c r="A42" s="110" t="s">
        <v>72</v>
      </c>
      <c r="B42" s="111"/>
      <c r="C42" s="111"/>
      <c r="D42" s="126" t="s">
        <v>73</v>
      </c>
      <c r="E42" s="133">
        <f>SUM(E43:E45)</f>
        <v>0</v>
      </c>
      <c r="F42" s="112">
        <v>0</v>
      </c>
    </row>
    <row r="43" spans="1:6" ht="12">
      <c r="A43" s="110" t="s">
        <v>74</v>
      </c>
      <c r="B43" s="111"/>
      <c r="C43" s="111"/>
      <c r="D43" s="128" t="s">
        <v>75</v>
      </c>
      <c r="E43" s="116"/>
      <c r="F43" s="111"/>
    </row>
    <row r="44" spans="1:6" ht="24">
      <c r="A44" s="110" t="s">
        <v>76</v>
      </c>
      <c r="B44" s="111">
        <v>6139446.68</v>
      </c>
      <c r="C44" s="111">
        <v>6139446.68</v>
      </c>
      <c r="D44" s="128" t="s">
        <v>77</v>
      </c>
      <c r="E44" s="116"/>
      <c r="F44" s="111"/>
    </row>
    <row r="45" spans="1:6" ht="12">
      <c r="A45" s="110" t="s">
        <v>78</v>
      </c>
      <c r="B45" s="111"/>
      <c r="C45" s="111"/>
      <c r="D45" s="128" t="s">
        <v>79</v>
      </c>
      <c r="E45" s="116"/>
      <c r="F45" s="111"/>
    </row>
    <row r="46" spans="1:6" ht="12">
      <c r="A46" s="110"/>
      <c r="B46" s="109"/>
      <c r="C46" s="109"/>
      <c r="D46" s="128"/>
      <c r="E46" s="116"/>
      <c r="F46" s="111"/>
    </row>
    <row r="47" spans="1:6" ht="12">
      <c r="A47" s="108" t="s">
        <v>80</v>
      </c>
      <c r="B47" s="112">
        <f>+B9+B17+B25+B31+B37+B38+B41</f>
        <v>133093166.77000001</v>
      </c>
      <c r="C47" s="112">
        <f>+C9+C17+C25+C31+C37+C38+C41</f>
        <v>128837439.78000003</v>
      </c>
      <c r="D47" s="126" t="s">
        <v>81</v>
      </c>
      <c r="E47" s="133">
        <f>+E9+E19+E23+E26+E27+E31+E38+E42</f>
        <v>6836567.3</v>
      </c>
      <c r="F47" s="133">
        <f>+F9+F19+F23+F26+F27+F31+F38+F42</f>
        <v>6784122.660000001</v>
      </c>
    </row>
    <row r="48" spans="1:6" ht="12">
      <c r="A48" s="114"/>
      <c r="B48" s="115"/>
      <c r="C48" s="115"/>
      <c r="D48" s="129"/>
      <c r="E48" s="116"/>
      <c r="F48" s="116"/>
    </row>
    <row r="49" spans="1:6" ht="12">
      <c r="A49" s="108" t="s">
        <v>82</v>
      </c>
      <c r="B49" s="112"/>
      <c r="C49" s="112"/>
      <c r="D49" s="126" t="s">
        <v>83</v>
      </c>
      <c r="E49" s="116"/>
      <c r="F49" s="111"/>
    </row>
    <row r="50" spans="1:6" ht="12">
      <c r="A50" s="110" t="s">
        <v>84</v>
      </c>
      <c r="B50" s="111"/>
      <c r="C50" s="111"/>
      <c r="D50" s="128" t="s">
        <v>85</v>
      </c>
      <c r="E50" s="116"/>
      <c r="F50" s="111"/>
    </row>
    <row r="51" spans="1:6" ht="12">
      <c r="A51" s="110" t="s">
        <v>86</v>
      </c>
      <c r="B51" s="111">
        <v>367000</v>
      </c>
      <c r="C51" s="111"/>
      <c r="D51" s="128" t="s">
        <v>87</v>
      </c>
      <c r="E51" s="116"/>
      <c r="F51" s="111"/>
    </row>
    <row r="52" spans="1:6" ht="12">
      <c r="A52" s="110" t="s">
        <v>88</v>
      </c>
      <c r="B52" s="111"/>
      <c r="C52" s="111"/>
      <c r="D52" s="128" t="s">
        <v>89</v>
      </c>
      <c r="E52" s="116">
        <v>0</v>
      </c>
      <c r="F52" s="111">
        <v>0</v>
      </c>
    </row>
    <row r="53" spans="1:6" ht="12">
      <c r="A53" s="110" t="s">
        <v>90</v>
      </c>
      <c r="B53" s="111">
        <v>8608298.6</v>
      </c>
      <c r="C53" s="111">
        <v>8580579.61</v>
      </c>
      <c r="D53" s="128" t="s">
        <v>91</v>
      </c>
      <c r="E53" s="116"/>
      <c r="F53" s="111"/>
    </row>
    <row r="54" spans="1:6" ht="24">
      <c r="A54" s="110" t="s">
        <v>92</v>
      </c>
      <c r="B54" s="111">
        <v>11986083.37</v>
      </c>
      <c r="C54" s="111">
        <v>11805733.37</v>
      </c>
      <c r="D54" s="128" t="s">
        <v>93</v>
      </c>
      <c r="E54" s="116"/>
      <c r="F54" s="111"/>
    </row>
    <row r="55" spans="1:6" ht="12">
      <c r="A55" s="110" t="s">
        <v>94</v>
      </c>
      <c r="B55" s="111">
        <v>-14143448.35</v>
      </c>
      <c r="C55" s="111">
        <v>-12783176.02</v>
      </c>
      <c r="D55" s="128" t="s">
        <v>95</v>
      </c>
      <c r="E55" s="116"/>
      <c r="F55" s="111"/>
    </row>
    <row r="56" spans="1:6" ht="12">
      <c r="A56" s="110" t="s">
        <v>96</v>
      </c>
      <c r="B56" s="111">
        <v>2680.92</v>
      </c>
      <c r="C56" s="111">
        <v>2680.92</v>
      </c>
      <c r="D56" s="126"/>
      <c r="E56" s="116"/>
      <c r="F56" s="111"/>
    </row>
    <row r="57" spans="1:6" ht="12">
      <c r="A57" s="110" t="s">
        <v>97</v>
      </c>
      <c r="B57" s="111"/>
      <c r="C57" s="111"/>
      <c r="D57" s="126" t="s">
        <v>98</v>
      </c>
      <c r="E57" s="133">
        <f>SUM(E50:E55)</f>
        <v>0</v>
      </c>
      <c r="F57" s="112">
        <v>0</v>
      </c>
    </row>
    <row r="58" spans="1:6" ht="12">
      <c r="A58" s="110" t="s">
        <v>99</v>
      </c>
      <c r="B58" s="111">
        <v>390869.27</v>
      </c>
      <c r="C58" s="111">
        <v>325411.22</v>
      </c>
      <c r="D58" s="129"/>
      <c r="E58" s="116"/>
      <c r="F58" s="111"/>
    </row>
    <row r="59" spans="1:6" ht="12">
      <c r="A59" s="110"/>
      <c r="B59" s="109"/>
      <c r="C59" s="109"/>
      <c r="D59" s="126" t="s">
        <v>100</v>
      </c>
      <c r="E59" s="133">
        <f>+E47+E57</f>
        <v>6836567.3</v>
      </c>
      <c r="F59" s="133">
        <f>+F47+F57</f>
        <v>6784122.660000001</v>
      </c>
    </row>
    <row r="60" spans="1:6" ht="12">
      <c r="A60" s="108" t="s">
        <v>101</v>
      </c>
      <c r="B60" s="112">
        <f>SUM(B50:B58)</f>
        <v>7211483.809999999</v>
      </c>
      <c r="C60" s="112">
        <f>SUM(C50:C58)</f>
        <v>7931229.099999997</v>
      </c>
      <c r="D60" s="128"/>
      <c r="E60" s="116"/>
      <c r="F60" s="111"/>
    </row>
    <row r="61" spans="1:6" ht="12">
      <c r="A61" s="110"/>
      <c r="B61" s="109"/>
      <c r="C61" s="109"/>
      <c r="D61" s="128"/>
      <c r="E61" s="116"/>
      <c r="F61" s="111"/>
    </row>
    <row r="62" spans="1:6" ht="12.75" thickBot="1">
      <c r="A62" s="117" t="s">
        <v>103</v>
      </c>
      <c r="B62" s="118">
        <f>+B47+B60</f>
        <v>140304650.58</v>
      </c>
      <c r="C62" s="118">
        <f>+C47+C60</f>
        <v>136768668.88000003</v>
      </c>
      <c r="D62" s="130"/>
      <c r="E62" s="134"/>
      <c r="F62" s="119"/>
    </row>
    <row r="63" spans="1:6" ht="12">
      <c r="A63" s="120"/>
      <c r="B63" s="121"/>
      <c r="C63" s="120"/>
      <c r="D63" s="127" t="s">
        <v>102</v>
      </c>
      <c r="E63" s="135"/>
      <c r="F63" s="136"/>
    </row>
    <row r="64" spans="1:6" ht="12">
      <c r="A64" s="110"/>
      <c r="B64" s="158">
        <f>+B62-E83</f>
        <v>0</v>
      </c>
      <c r="C64" s="159"/>
      <c r="D64" s="131"/>
      <c r="E64" s="116"/>
      <c r="F64" s="111"/>
    </row>
    <row r="65" spans="1:6" ht="12">
      <c r="A65" s="110"/>
      <c r="B65" s="109"/>
      <c r="C65" s="110"/>
      <c r="D65" s="126" t="s">
        <v>104</v>
      </c>
      <c r="E65" s="133">
        <f>SUM(E66:E68)</f>
        <v>110265951.63</v>
      </c>
      <c r="F65" s="112">
        <v>110265951.63</v>
      </c>
    </row>
    <row r="66" spans="1:6" ht="12">
      <c r="A66" s="110"/>
      <c r="B66" s="109"/>
      <c r="C66" s="110"/>
      <c r="D66" s="128" t="s">
        <v>105</v>
      </c>
      <c r="E66" s="116">
        <v>110265951.63</v>
      </c>
      <c r="F66" s="111">
        <v>110265951.63</v>
      </c>
    </row>
    <row r="67" spans="1:6" ht="12">
      <c r="A67" s="110"/>
      <c r="B67" s="109"/>
      <c r="C67" s="110"/>
      <c r="D67" s="128" t="s">
        <v>106</v>
      </c>
      <c r="E67" s="116"/>
      <c r="F67" s="111"/>
    </row>
    <row r="68" spans="1:6" ht="12">
      <c r="A68" s="110"/>
      <c r="B68" s="109"/>
      <c r="C68" s="110"/>
      <c r="D68" s="128" t="s">
        <v>107</v>
      </c>
      <c r="E68" s="116"/>
      <c r="F68" s="111"/>
    </row>
    <row r="69" spans="1:6" ht="12">
      <c r="A69" s="110"/>
      <c r="B69" s="109"/>
      <c r="C69" s="110"/>
      <c r="D69" s="128"/>
      <c r="E69" s="116"/>
      <c r="F69" s="111"/>
    </row>
    <row r="70" spans="1:6" ht="12">
      <c r="A70" s="110"/>
      <c r="B70" s="109"/>
      <c r="C70" s="110"/>
      <c r="D70" s="126" t="s">
        <v>108</v>
      </c>
      <c r="E70" s="133">
        <f>SUM(E71:E75)</f>
        <v>23202131.650000002</v>
      </c>
      <c r="F70" s="133">
        <f>SUM(F71:F75)</f>
        <v>19778594.589999996</v>
      </c>
    </row>
    <row r="71" spans="1:6" ht="12">
      <c r="A71" s="110"/>
      <c r="B71" s="109"/>
      <c r="C71" s="110"/>
      <c r="D71" s="128" t="s">
        <v>109</v>
      </c>
      <c r="E71" s="116">
        <v>4187792.23</v>
      </c>
      <c r="F71" s="111">
        <v>-2621839.74</v>
      </c>
    </row>
    <row r="72" spans="1:6" ht="12">
      <c r="A72" s="110"/>
      <c r="B72" s="109"/>
      <c r="C72" s="110"/>
      <c r="D72" s="128" t="s">
        <v>110</v>
      </c>
      <c r="E72" s="116">
        <v>19014339.42</v>
      </c>
      <c r="F72" s="111">
        <v>22400434.33</v>
      </c>
    </row>
    <row r="73" spans="1:6" ht="12">
      <c r="A73" s="110"/>
      <c r="B73" s="109"/>
      <c r="C73" s="110"/>
      <c r="D73" s="128" t="s">
        <v>111</v>
      </c>
      <c r="E73" s="116"/>
      <c r="F73" s="111"/>
    </row>
    <row r="74" spans="1:6" ht="12">
      <c r="A74" s="110"/>
      <c r="B74" s="109"/>
      <c r="C74" s="110"/>
      <c r="D74" s="128" t="s">
        <v>112</v>
      </c>
      <c r="E74" s="116"/>
      <c r="F74" s="111"/>
    </row>
    <row r="75" spans="1:6" ht="12">
      <c r="A75" s="110"/>
      <c r="B75" s="109"/>
      <c r="C75" s="110"/>
      <c r="D75" s="128" t="s">
        <v>113</v>
      </c>
      <c r="E75" s="116"/>
      <c r="F75" s="111"/>
    </row>
    <row r="76" spans="1:6" ht="12">
      <c r="A76" s="110"/>
      <c r="B76" s="109"/>
      <c r="C76" s="110"/>
      <c r="D76" s="128"/>
      <c r="E76" s="116"/>
      <c r="F76" s="111"/>
    </row>
    <row r="77" spans="1:6" ht="24">
      <c r="A77" s="110"/>
      <c r="B77" s="109"/>
      <c r="C77" s="110"/>
      <c r="D77" s="126" t="s">
        <v>114</v>
      </c>
      <c r="E77" s="133">
        <f>SUM(E78:E79)</f>
        <v>0</v>
      </c>
      <c r="F77" s="112">
        <v>0</v>
      </c>
    </row>
    <row r="78" spans="1:6" ht="12">
      <c r="A78" s="110"/>
      <c r="B78" s="109"/>
      <c r="C78" s="110"/>
      <c r="D78" s="128" t="s">
        <v>115</v>
      </c>
      <c r="E78" s="116"/>
      <c r="F78" s="111"/>
    </row>
    <row r="79" spans="1:6" ht="12">
      <c r="A79" s="110"/>
      <c r="B79" s="109"/>
      <c r="C79" s="110"/>
      <c r="D79" s="128" t="s">
        <v>116</v>
      </c>
      <c r="E79" s="116"/>
      <c r="F79" s="111"/>
    </row>
    <row r="80" spans="1:6" ht="12">
      <c r="A80" s="110"/>
      <c r="B80" s="109"/>
      <c r="C80" s="110"/>
      <c r="D80" s="128"/>
      <c r="E80" s="116"/>
      <c r="F80" s="111"/>
    </row>
    <row r="81" spans="1:7" ht="12">
      <c r="A81" s="110"/>
      <c r="B81" s="109"/>
      <c r="C81" s="110"/>
      <c r="D81" s="126" t="s">
        <v>117</v>
      </c>
      <c r="E81" s="133">
        <f>+E65+E70+E77</f>
        <v>133468083.28</v>
      </c>
      <c r="F81" s="133">
        <f>+F65+F70+F77</f>
        <v>130044546.22</v>
      </c>
      <c r="G81" s="12"/>
    </row>
    <row r="82" spans="1:7" ht="12">
      <c r="A82" s="110"/>
      <c r="B82" s="109"/>
      <c r="C82" s="110"/>
      <c r="D82" s="128"/>
      <c r="E82" s="116"/>
      <c r="F82" s="111"/>
      <c r="G82" s="12"/>
    </row>
    <row r="83" spans="1:6" ht="12">
      <c r="A83" s="110"/>
      <c r="B83" s="109"/>
      <c r="C83" s="110"/>
      <c r="D83" s="126" t="s">
        <v>118</v>
      </c>
      <c r="E83" s="133">
        <f>+E59+E81</f>
        <v>140304650.58</v>
      </c>
      <c r="F83" s="133">
        <f>+F59+F81</f>
        <v>136828668.88</v>
      </c>
    </row>
    <row r="84" spans="1:8" ht="12">
      <c r="A84" s="110"/>
      <c r="B84" s="109"/>
      <c r="C84" s="110"/>
      <c r="D84" s="128"/>
      <c r="E84" s="116"/>
      <c r="F84" s="111"/>
      <c r="H84" s="12"/>
    </row>
    <row r="85" spans="1:6" ht="12.75" thickBot="1">
      <c r="A85" s="122"/>
      <c r="B85" s="123"/>
      <c r="C85" s="122"/>
      <c r="D85" s="130"/>
      <c r="E85" s="134"/>
      <c r="F85" s="119"/>
    </row>
    <row r="87" spans="2:6" s="87" customFormat="1" ht="11.25">
      <c r="B87" s="91"/>
      <c r="E87" s="92"/>
      <c r="F87" s="92"/>
    </row>
    <row r="88" spans="1:6" s="87" customFormat="1" ht="12">
      <c r="A88" s="89"/>
      <c r="B88" s="91"/>
      <c r="D88" s="86"/>
      <c r="E88" s="92"/>
      <c r="F88" s="92"/>
    </row>
    <row r="89" spans="1:6" s="87" customFormat="1" ht="12">
      <c r="A89" s="90"/>
      <c r="B89" s="91"/>
      <c r="D89" s="90"/>
      <c r="E89" s="92"/>
      <c r="F89" s="92"/>
    </row>
    <row r="90" spans="2:6" s="87" customFormat="1" ht="11.25">
      <c r="B90" s="91"/>
      <c r="E90" s="92"/>
      <c r="F90" s="92"/>
    </row>
    <row r="91" spans="2:6" s="87" customFormat="1" ht="11.25">
      <c r="B91" s="91"/>
      <c r="E91" s="92"/>
      <c r="F91" s="92"/>
    </row>
    <row r="92" spans="2:6" s="87" customFormat="1" ht="11.25">
      <c r="B92" s="91"/>
      <c r="E92" s="92"/>
      <c r="F92" s="92"/>
    </row>
    <row r="93" spans="1:6" ht="15">
      <c r="A93" s="52"/>
      <c r="B93" s="53"/>
      <c r="C93" s="54"/>
      <c r="D93" s="54"/>
      <c r="E93" s="55"/>
      <c r="F93" s="55"/>
    </row>
    <row r="94" spans="1:6" ht="15">
      <c r="A94" s="52"/>
      <c r="B94" s="53"/>
      <c r="C94" s="54"/>
      <c r="D94" s="54"/>
      <c r="E94" s="55"/>
      <c r="F94" s="55"/>
    </row>
  </sheetData>
  <sheetProtection/>
  <mergeCells count="4">
    <mergeCell ref="A5:F5"/>
    <mergeCell ref="A3:F3"/>
    <mergeCell ref="A4:F4"/>
    <mergeCell ref="A2:F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56" r:id="rId1"/>
  <rowBreaks count="1" manualBreakCount="1">
    <brk id="6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6:J39"/>
  <sheetViews>
    <sheetView view="pageBreakPreview" zoomScaleSheetLayoutView="100" workbookViewId="0" topLeftCell="B1">
      <selection activeCell="G33" sqref="G33"/>
    </sheetView>
  </sheetViews>
  <sheetFormatPr defaultColWidth="0" defaultRowHeight="15"/>
  <cols>
    <col min="1" max="1" width="2.7109375" style="0" hidden="1" customWidth="1"/>
    <col min="2" max="2" width="4.421875" style="0" customWidth="1"/>
    <col min="3" max="3" width="18.00390625" style="0" customWidth="1"/>
    <col min="4" max="4" width="34.421875" style="0" customWidth="1"/>
    <col min="5" max="5" width="18.421875" style="0" customWidth="1"/>
    <col min="6" max="6" width="20.57421875" style="0" customWidth="1"/>
    <col min="7" max="7" width="18.8515625" style="0" customWidth="1"/>
    <col min="8" max="8" width="18.00390625" style="0" customWidth="1"/>
    <col min="9" max="9" width="16.7109375" style="0" customWidth="1"/>
    <col min="10" max="10" width="17.00390625" style="0" customWidth="1"/>
    <col min="11" max="11" width="2.7109375" style="0" customWidth="1"/>
    <col min="12" max="12" width="11.421875" style="0" hidden="1" customWidth="1"/>
    <col min="13" max="16384" width="0" style="0" hidden="1" customWidth="1"/>
  </cols>
  <sheetData>
    <row r="5" ht="16.5" customHeight="1" thickBot="1"/>
    <row r="6" spans="2:10" ht="6.75" customHeight="1">
      <c r="B6" s="456"/>
      <c r="C6" s="457"/>
      <c r="D6" s="457"/>
      <c r="E6" s="457"/>
      <c r="F6" s="457"/>
      <c r="G6" s="457"/>
      <c r="H6" s="457"/>
      <c r="I6" s="457"/>
      <c r="J6" s="458"/>
    </row>
    <row r="7" spans="2:10" ht="15" customHeight="1">
      <c r="B7" s="459" t="s">
        <v>298</v>
      </c>
      <c r="C7" s="460"/>
      <c r="D7" s="460"/>
      <c r="E7" s="460"/>
      <c r="F7" s="460"/>
      <c r="G7" s="460"/>
      <c r="H7" s="460"/>
      <c r="I7" s="460"/>
      <c r="J7" s="461"/>
    </row>
    <row r="8" spans="2:10" ht="12.75" customHeight="1">
      <c r="B8" s="462" t="s">
        <v>305</v>
      </c>
      <c r="C8" s="463"/>
      <c r="D8" s="463"/>
      <c r="E8" s="463"/>
      <c r="F8" s="463"/>
      <c r="G8" s="463"/>
      <c r="H8" s="463"/>
      <c r="I8" s="463"/>
      <c r="J8" s="464"/>
    </row>
    <row r="9" spans="2:10" ht="12" customHeight="1">
      <c r="B9" s="459" t="s">
        <v>427</v>
      </c>
      <c r="C9" s="460"/>
      <c r="D9" s="460"/>
      <c r="E9" s="460"/>
      <c r="F9" s="460"/>
      <c r="G9" s="460"/>
      <c r="H9" s="460"/>
      <c r="I9" s="460"/>
      <c r="J9" s="461"/>
    </row>
    <row r="10" spans="2:10" ht="12" customHeight="1">
      <c r="B10" s="459" t="s">
        <v>428</v>
      </c>
      <c r="C10" s="460"/>
      <c r="D10" s="460"/>
      <c r="E10" s="460"/>
      <c r="F10" s="460"/>
      <c r="G10" s="460"/>
      <c r="H10" s="460"/>
      <c r="I10" s="460"/>
      <c r="J10" s="461"/>
    </row>
    <row r="11" spans="2:10" ht="12.75" customHeight="1" thickBot="1">
      <c r="B11" s="216"/>
      <c r="C11" s="217"/>
      <c r="D11" s="218"/>
      <c r="E11" s="219"/>
      <c r="F11" s="220" t="s">
        <v>0</v>
      </c>
      <c r="G11" s="219"/>
      <c r="H11" s="217"/>
      <c r="I11" s="217"/>
      <c r="J11" s="221"/>
    </row>
    <row r="12" spans="2:10" ht="15" customHeight="1" thickBot="1">
      <c r="B12" s="465" t="s">
        <v>198</v>
      </c>
      <c r="C12" s="466"/>
      <c r="D12" s="467"/>
      <c r="E12" s="474" t="s">
        <v>308</v>
      </c>
      <c r="F12" s="475"/>
      <c r="G12" s="475"/>
      <c r="H12" s="475"/>
      <c r="I12" s="476"/>
      <c r="J12" s="477" t="s">
        <v>429</v>
      </c>
    </row>
    <row r="13" spans="2:10" ht="30.75" thickBot="1">
      <c r="B13" s="468"/>
      <c r="C13" s="469"/>
      <c r="D13" s="470"/>
      <c r="E13" s="222" t="s">
        <v>199</v>
      </c>
      <c r="F13" s="223" t="s">
        <v>226</v>
      </c>
      <c r="G13" s="224" t="s">
        <v>227</v>
      </c>
      <c r="H13" s="225" t="s">
        <v>183</v>
      </c>
      <c r="I13" s="225" t="s">
        <v>200</v>
      </c>
      <c r="J13" s="478"/>
    </row>
    <row r="14" spans="2:10" ht="15.75" hidden="1" thickBot="1">
      <c r="B14" s="471"/>
      <c r="C14" s="472"/>
      <c r="D14" s="473"/>
      <c r="E14" s="226">
        <v>1</v>
      </c>
      <c r="F14" s="227">
        <v>2</v>
      </c>
      <c r="G14" s="228" t="s">
        <v>430</v>
      </c>
      <c r="H14" s="229">
        <v>4</v>
      </c>
      <c r="I14" s="229">
        <v>5</v>
      </c>
      <c r="J14" s="226" t="s">
        <v>431</v>
      </c>
    </row>
    <row r="15" spans="2:10" ht="15">
      <c r="B15" s="230" t="s">
        <v>432</v>
      </c>
      <c r="C15" s="231"/>
      <c r="D15" s="231"/>
      <c r="E15" s="232">
        <f aca="true" t="shared" si="0" ref="E15:J15">SUM(E16:E22)</f>
        <v>15018811.82</v>
      </c>
      <c r="F15" s="232">
        <f t="shared" si="0"/>
        <v>0</v>
      </c>
      <c r="G15" s="232">
        <f t="shared" si="0"/>
        <v>15018811.82</v>
      </c>
      <c r="H15" s="232">
        <f t="shared" si="0"/>
        <v>7846883.93</v>
      </c>
      <c r="I15" s="232">
        <f t="shared" si="0"/>
        <v>7786399.93</v>
      </c>
      <c r="J15" s="232">
        <f t="shared" si="0"/>
        <v>7171927.890000001</v>
      </c>
    </row>
    <row r="16" spans="2:10" ht="15" customHeight="1">
      <c r="B16" s="233" t="s">
        <v>433</v>
      </c>
      <c r="C16" s="234" t="s">
        <v>434</v>
      </c>
      <c r="D16" s="235"/>
      <c r="E16" s="236">
        <v>15018811.82</v>
      </c>
      <c r="F16" s="236">
        <v>0</v>
      </c>
      <c r="G16" s="236">
        <v>15018811.82</v>
      </c>
      <c r="H16" s="236">
        <v>7846883.93</v>
      </c>
      <c r="I16" s="236">
        <v>7786399.93</v>
      </c>
      <c r="J16" s="237">
        <f>G16-H16</f>
        <v>7171927.890000001</v>
      </c>
    </row>
    <row r="17" spans="2:10" ht="15">
      <c r="B17" s="233" t="s">
        <v>435</v>
      </c>
      <c r="C17" s="454" t="s">
        <v>436</v>
      </c>
      <c r="D17" s="454"/>
      <c r="E17" s="238">
        <v>0</v>
      </c>
      <c r="F17" s="238">
        <v>0</v>
      </c>
      <c r="G17" s="239">
        <v>0</v>
      </c>
      <c r="H17" s="238">
        <v>0</v>
      </c>
      <c r="I17" s="238">
        <v>0</v>
      </c>
      <c r="J17" s="240">
        <v>0</v>
      </c>
    </row>
    <row r="18" spans="2:10" ht="15">
      <c r="B18" s="233" t="s">
        <v>437</v>
      </c>
      <c r="C18" s="454" t="s">
        <v>438</v>
      </c>
      <c r="D18" s="454"/>
      <c r="E18" s="238">
        <v>0</v>
      </c>
      <c r="F18" s="238">
        <v>0</v>
      </c>
      <c r="G18" s="239">
        <v>0</v>
      </c>
      <c r="H18" s="238">
        <v>0</v>
      </c>
      <c r="I18" s="238">
        <v>0</v>
      </c>
      <c r="J18" s="240">
        <v>0</v>
      </c>
    </row>
    <row r="19" spans="2:10" ht="15">
      <c r="B19" s="241" t="s">
        <v>439</v>
      </c>
      <c r="C19" s="454" t="s">
        <v>440</v>
      </c>
      <c r="D19" s="454"/>
      <c r="E19" s="238">
        <v>0</v>
      </c>
      <c r="F19" s="238">
        <v>0</v>
      </c>
      <c r="G19" s="239">
        <v>0</v>
      </c>
      <c r="H19" s="238">
        <v>0</v>
      </c>
      <c r="I19" s="238">
        <v>0</v>
      </c>
      <c r="J19" s="240">
        <v>0</v>
      </c>
    </row>
    <row r="20" spans="2:10" ht="15">
      <c r="B20" s="241" t="s">
        <v>441</v>
      </c>
      <c r="C20" s="454" t="s">
        <v>442</v>
      </c>
      <c r="D20" s="454"/>
      <c r="E20" s="238">
        <v>0</v>
      </c>
      <c r="F20" s="238">
        <v>0</v>
      </c>
      <c r="G20" s="239">
        <v>0</v>
      </c>
      <c r="H20" s="238">
        <v>0</v>
      </c>
      <c r="I20" s="238">
        <v>0</v>
      </c>
      <c r="J20" s="240">
        <v>0</v>
      </c>
    </row>
    <row r="21" spans="2:10" ht="15">
      <c r="B21" s="233" t="s">
        <v>443</v>
      </c>
      <c r="C21" s="454" t="s">
        <v>444</v>
      </c>
      <c r="D21" s="454"/>
      <c r="E21" s="238">
        <v>0</v>
      </c>
      <c r="F21" s="238">
        <v>0</v>
      </c>
      <c r="G21" s="239">
        <v>0</v>
      </c>
      <c r="H21" s="238">
        <v>0</v>
      </c>
      <c r="I21" s="238">
        <v>0</v>
      </c>
      <c r="J21" s="240">
        <v>0</v>
      </c>
    </row>
    <row r="22" spans="2:10" ht="26.25" customHeight="1">
      <c r="B22" s="233" t="s">
        <v>445</v>
      </c>
      <c r="C22" s="454" t="s">
        <v>446</v>
      </c>
      <c r="D22" s="454"/>
      <c r="E22" s="238">
        <v>0</v>
      </c>
      <c r="F22" s="238">
        <v>0</v>
      </c>
      <c r="G22" s="239">
        <v>0</v>
      </c>
      <c r="H22" s="238">
        <v>0</v>
      </c>
      <c r="I22" s="238">
        <v>0</v>
      </c>
      <c r="J22" s="240">
        <v>0</v>
      </c>
    </row>
    <row r="23" spans="2:10" ht="20.25" customHeight="1">
      <c r="B23" s="241" t="s">
        <v>447</v>
      </c>
      <c r="C23" s="234" t="s">
        <v>448</v>
      </c>
      <c r="D23" s="242"/>
      <c r="E23" s="238">
        <v>0</v>
      </c>
      <c r="F23" s="238">
        <v>0</v>
      </c>
      <c r="G23" s="239">
        <v>0</v>
      </c>
      <c r="H23" s="238">
        <v>0</v>
      </c>
      <c r="I23" s="238">
        <v>0</v>
      </c>
      <c r="J23" s="240">
        <v>0</v>
      </c>
    </row>
    <row r="24" spans="2:10" ht="18" customHeight="1">
      <c r="B24" s="241" t="s">
        <v>449</v>
      </c>
      <c r="C24" s="234" t="s">
        <v>450</v>
      </c>
      <c r="D24" s="242"/>
      <c r="E24" s="238">
        <v>0</v>
      </c>
      <c r="F24" s="238">
        <v>0</v>
      </c>
      <c r="G24" s="239">
        <v>0</v>
      </c>
      <c r="H24" s="238">
        <v>0</v>
      </c>
      <c r="I24" s="238">
        <v>0</v>
      </c>
      <c r="J24" s="240">
        <v>0</v>
      </c>
    </row>
    <row r="25" spans="2:10" ht="15" customHeight="1">
      <c r="B25" s="233" t="s">
        <v>451</v>
      </c>
      <c r="C25" s="234" t="s">
        <v>452</v>
      </c>
      <c r="D25" s="242"/>
      <c r="E25" s="238">
        <v>0</v>
      </c>
      <c r="F25" s="238">
        <v>0</v>
      </c>
      <c r="G25" s="239">
        <v>0</v>
      </c>
      <c r="H25" s="238">
        <v>0</v>
      </c>
      <c r="I25" s="238">
        <v>0</v>
      </c>
      <c r="J25" s="240">
        <v>0</v>
      </c>
    </row>
    <row r="26" spans="2:10" ht="15" customHeight="1">
      <c r="B26" s="233"/>
      <c r="C26" s="234"/>
      <c r="D26" s="242"/>
      <c r="E26" s="238"/>
      <c r="F26" s="238"/>
      <c r="G26" s="239"/>
      <c r="H26" s="238"/>
      <c r="I26" s="238"/>
      <c r="J26" s="240"/>
    </row>
    <row r="27" spans="2:10" ht="26.25" customHeight="1">
      <c r="B27" s="243" t="s">
        <v>453</v>
      </c>
      <c r="C27" s="244"/>
      <c r="D27" s="244"/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6">
        <v>0</v>
      </c>
    </row>
    <row r="28" spans="2:10" ht="15">
      <c r="B28" s="233" t="s">
        <v>433</v>
      </c>
      <c r="C28" s="234" t="s">
        <v>434</v>
      </c>
      <c r="D28" s="235"/>
      <c r="E28" s="238">
        <v>0</v>
      </c>
      <c r="F28" s="238">
        <v>0</v>
      </c>
      <c r="G28" s="239">
        <v>0</v>
      </c>
      <c r="H28" s="238">
        <v>0</v>
      </c>
      <c r="I28" s="238">
        <v>0</v>
      </c>
      <c r="J28" s="240">
        <v>0</v>
      </c>
    </row>
    <row r="29" spans="2:10" ht="15" customHeight="1">
      <c r="B29" s="233" t="s">
        <v>435</v>
      </c>
      <c r="C29" s="454" t="s">
        <v>436</v>
      </c>
      <c r="D29" s="454"/>
      <c r="E29" s="238">
        <v>0</v>
      </c>
      <c r="F29" s="238">
        <v>0</v>
      </c>
      <c r="G29" s="239">
        <v>0</v>
      </c>
      <c r="H29" s="238">
        <v>0</v>
      </c>
      <c r="I29" s="238">
        <v>0</v>
      </c>
      <c r="J29" s="240">
        <v>0</v>
      </c>
    </row>
    <row r="30" spans="2:10" ht="15">
      <c r="B30" s="233" t="s">
        <v>437</v>
      </c>
      <c r="C30" s="454" t="s">
        <v>438</v>
      </c>
      <c r="D30" s="454"/>
      <c r="E30" s="238">
        <v>0</v>
      </c>
      <c r="F30" s="238">
        <v>0</v>
      </c>
      <c r="G30" s="239">
        <v>0</v>
      </c>
      <c r="H30" s="238">
        <v>0</v>
      </c>
      <c r="I30" s="238">
        <v>0</v>
      </c>
      <c r="J30" s="240">
        <v>0</v>
      </c>
    </row>
    <row r="31" spans="2:10" ht="15" customHeight="1">
      <c r="B31" s="241" t="s">
        <v>439</v>
      </c>
      <c r="C31" s="454" t="s">
        <v>440</v>
      </c>
      <c r="D31" s="454"/>
      <c r="E31" s="238">
        <v>0</v>
      </c>
      <c r="F31" s="238">
        <v>0</v>
      </c>
      <c r="G31" s="239">
        <v>0</v>
      </c>
      <c r="H31" s="238">
        <v>0</v>
      </c>
      <c r="I31" s="238">
        <v>0</v>
      </c>
      <c r="J31" s="240">
        <v>0</v>
      </c>
    </row>
    <row r="32" spans="2:10" ht="15" customHeight="1">
      <c r="B32" s="241" t="s">
        <v>441</v>
      </c>
      <c r="C32" s="454" t="s">
        <v>442</v>
      </c>
      <c r="D32" s="454"/>
      <c r="E32" s="238">
        <v>0</v>
      </c>
      <c r="F32" s="238">
        <v>0</v>
      </c>
      <c r="G32" s="239">
        <v>0</v>
      </c>
      <c r="H32" s="238">
        <v>0</v>
      </c>
      <c r="I32" s="238">
        <v>0</v>
      </c>
      <c r="J32" s="240">
        <v>0</v>
      </c>
    </row>
    <row r="33" spans="2:10" ht="15" customHeight="1">
      <c r="B33" s="233" t="s">
        <v>443</v>
      </c>
      <c r="C33" s="454" t="s">
        <v>444</v>
      </c>
      <c r="D33" s="454"/>
      <c r="E33" s="238">
        <v>0</v>
      </c>
      <c r="F33" s="238">
        <v>0</v>
      </c>
      <c r="G33" s="239">
        <v>0</v>
      </c>
      <c r="H33" s="238">
        <v>0</v>
      </c>
      <c r="I33" s="238">
        <v>0</v>
      </c>
      <c r="J33" s="240">
        <v>0</v>
      </c>
    </row>
    <row r="34" spans="2:10" ht="26.25" customHeight="1">
      <c r="B34" s="233" t="s">
        <v>445</v>
      </c>
      <c r="C34" s="454" t="s">
        <v>446</v>
      </c>
      <c r="D34" s="454"/>
      <c r="E34" s="238">
        <v>0</v>
      </c>
      <c r="F34" s="238">
        <v>0</v>
      </c>
      <c r="G34" s="239">
        <v>0</v>
      </c>
      <c r="H34" s="238">
        <v>0</v>
      </c>
      <c r="I34" s="238">
        <v>0</v>
      </c>
      <c r="J34" s="240">
        <v>0</v>
      </c>
    </row>
    <row r="35" spans="2:10" ht="15" customHeight="1">
      <c r="B35" s="233" t="s">
        <v>447</v>
      </c>
      <c r="C35" s="234" t="s">
        <v>448</v>
      </c>
      <c r="D35" s="242"/>
      <c r="E35" s="238">
        <v>0</v>
      </c>
      <c r="F35" s="238">
        <v>0</v>
      </c>
      <c r="G35" s="239">
        <v>0</v>
      </c>
      <c r="H35" s="238">
        <v>0</v>
      </c>
      <c r="I35" s="238">
        <v>0</v>
      </c>
      <c r="J35" s="240">
        <v>0</v>
      </c>
    </row>
    <row r="36" spans="2:10" ht="15" customHeight="1">
      <c r="B36" s="233" t="s">
        <v>449</v>
      </c>
      <c r="C36" s="234" t="s">
        <v>450</v>
      </c>
      <c r="D36" s="242"/>
      <c r="E36" s="238">
        <v>0</v>
      </c>
      <c r="F36" s="238">
        <v>0</v>
      </c>
      <c r="G36" s="239">
        <v>0</v>
      </c>
      <c r="H36" s="238">
        <v>0</v>
      </c>
      <c r="I36" s="238">
        <v>0</v>
      </c>
      <c r="J36" s="240">
        <v>0</v>
      </c>
    </row>
    <row r="37" spans="2:10" ht="15.75" customHeight="1">
      <c r="B37" s="233" t="s">
        <v>451</v>
      </c>
      <c r="C37" s="454" t="s">
        <v>452</v>
      </c>
      <c r="D37" s="454"/>
      <c r="E37" s="238">
        <v>0</v>
      </c>
      <c r="F37" s="238">
        <v>0</v>
      </c>
      <c r="G37" s="239">
        <v>0</v>
      </c>
      <c r="H37" s="238">
        <v>0</v>
      </c>
      <c r="I37" s="238">
        <v>0</v>
      </c>
      <c r="J37" s="240">
        <v>0</v>
      </c>
    </row>
    <row r="38" spans="2:10" ht="15" customHeight="1">
      <c r="B38" s="233"/>
      <c r="C38" s="242"/>
      <c r="D38" s="242"/>
      <c r="E38" s="238"/>
      <c r="F38" s="238"/>
      <c r="G38" s="239"/>
      <c r="H38" s="238"/>
      <c r="I38" s="238"/>
      <c r="J38" s="240"/>
    </row>
    <row r="39" spans="2:10" ht="15.75" thickBot="1">
      <c r="B39" s="247" t="s">
        <v>454</v>
      </c>
      <c r="C39" s="455" t="s">
        <v>455</v>
      </c>
      <c r="D39" s="455"/>
      <c r="E39" s="248">
        <f aca="true" t="shared" si="1" ref="E39:J39">E15</f>
        <v>15018811.82</v>
      </c>
      <c r="F39" s="248">
        <f t="shared" si="1"/>
        <v>0</v>
      </c>
      <c r="G39" s="248">
        <f t="shared" si="1"/>
        <v>15018811.82</v>
      </c>
      <c r="H39" s="248">
        <f t="shared" si="1"/>
        <v>7846883.93</v>
      </c>
      <c r="I39" s="248">
        <f t="shared" si="1"/>
        <v>7786399.93</v>
      </c>
      <c r="J39" s="248">
        <f t="shared" si="1"/>
        <v>7171927.890000001</v>
      </c>
    </row>
  </sheetData>
  <sheetProtection/>
  <mergeCells count="22">
    <mergeCell ref="B6:J6"/>
    <mergeCell ref="B7:J7"/>
    <mergeCell ref="B8:J8"/>
    <mergeCell ref="B9:J9"/>
    <mergeCell ref="B10:J10"/>
    <mergeCell ref="B12:D14"/>
    <mergeCell ref="E12:I12"/>
    <mergeCell ref="J12:J13"/>
    <mergeCell ref="C17:D17"/>
    <mergeCell ref="C18:D18"/>
    <mergeCell ref="C19:D19"/>
    <mergeCell ref="C20:D20"/>
    <mergeCell ref="C21:D21"/>
    <mergeCell ref="C22:D22"/>
    <mergeCell ref="C37:D37"/>
    <mergeCell ref="C39:D39"/>
    <mergeCell ref="C29:D29"/>
    <mergeCell ref="C30:D30"/>
    <mergeCell ref="C31:D31"/>
    <mergeCell ref="C32:D32"/>
    <mergeCell ref="C33:D33"/>
    <mergeCell ref="C34:D34"/>
  </mergeCells>
  <printOptions horizontalCentered="1"/>
  <pageMargins left="0.11811023622047245" right="0.31496062992125984" top="0.3937007874015748" bottom="0.15748031496062992" header="0.31496062992125984" footer="0.31496062992125984"/>
  <pageSetup fitToHeight="2" horizontalDpi="600" verticalDpi="600" orientation="landscape" scale="70" r:id="rId2"/>
  <rowBreaks count="4" manualBreakCount="4">
    <brk id="44" max="28" man="1"/>
    <brk id="17510" min="1" max="14" man="1"/>
    <brk id="21294" min="1" max="14" man="1"/>
    <brk id="21436" min="1" max="1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6:J39"/>
  <sheetViews>
    <sheetView view="pageBreakPreview" zoomScaleSheetLayoutView="100" workbookViewId="0" topLeftCell="B1">
      <selection activeCell="H4" sqref="H4"/>
    </sheetView>
  </sheetViews>
  <sheetFormatPr defaultColWidth="0" defaultRowHeight="15"/>
  <cols>
    <col min="1" max="1" width="2.7109375" style="0" hidden="1" customWidth="1"/>
    <col min="2" max="2" width="4.421875" style="0" customWidth="1"/>
    <col min="3" max="3" width="18.00390625" style="0" customWidth="1"/>
    <col min="4" max="4" width="34.421875" style="0" customWidth="1"/>
    <col min="5" max="5" width="18.421875" style="0" customWidth="1"/>
    <col min="6" max="6" width="20.57421875" style="0" customWidth="1"/>
    <col min="7" max="7" width="18.8515625" style="0" customWidth="1"/>
    <col min="8" max="8" width="18.00390625" style="0" customWidth="1"/>
    <col min="9" max="9" width="16.7109375" style="0" customWidth="1"/>
    <col min="10" max="10" width="17.00390625" style="0" customWidth="1"/>
    <col min="11" max="11" width="2.7109375" style="0" customWidth="1"/>
    <col min="12" max="12" width="11.421875" style="0" hidden="1" customWidth="1"/>
    <col min="13" max="16384" width="0" style="0" hidden="1" customWidth="1"/>
  </cols>
  <sheetData>
    <row r="5" ht="16.5" customHeight="1" thickBot="1"/>
    <row r="6" spans="2:10" ht="6.75" customHeight="1">
      <c r="B6" s="456"/>
      <c r="C6" s="457"/>
      <c r="D6" s="457"/>
      <c r="E6" s="457"/>
      <c r="F6" s="457"/>
      <c r="G6" s="457"/>
      <c r="H6" s="457"/>
      <c r="I6" s="457"/>
      <c r="J6" s="458"/>
    </row>
    <row r="7" spans="2:10" ht="15" customHeight="1">
      <c r="B7" s="459" t="s">
        <v>298</v>
      </c>
      <c r="C7" s="460"/>
      <c r="D7" s="460"/>
      <c r="E7" s="460"/>
      <c r="F7" s="460"/>
      <c r="G7" s="460"/>
      <c r="H7" s="460"/>
      <c r="I7" s="460"/>
      <c r="J7" s="461"/>
    </row>
    <row r="8" spans="2:10" ht="12.75" customHeight="1">
      <c r="B8" s="462" t="s">
        <v>305</v>
      </c>
      <c r="C8" s="463"/>
      <c r="D8" s="463"/>
      <c r="E8" s="463"/>
      <c r="F8" s="463"/>
      <c r="G8" s="463"/>
      <c r="H8" s="463"/>
      <c r="I8" s="463"/>
      <c r="J8" s="464"/>
    </row>
    <row r="9" spans="2:10" ht="12" customHeight="1">
      <c r="B9" s="459" t="s">
        <v>427</v>
      </c>
      <c r="C9" s="460"/>
      <c r="D9" s="460"/>
      <c r="E9" s="460"/>
      <c r="F9" s="460"/>
      <c r="G9" s="460"/>
      <c r="H9" s="460"/>
      <c r="I9" s="460"/>
      <c r="J9" s="461"/>
    </row>
    <row r="10" spans="2:10" ht="12" customHeight="1">
      <c r="B10" s="459" t="s">
        <v>428</v>
      </c>
      <c r="C10" s="460"/>
      <c r="D10" s="460"/>
      <c r="E10" s="460"/>
      <c r="F10" s="460"/>
      <c r="G10" s="460"/>
      <c r="H10" s="460"/>
      <c r="I10" s="460"/>
      <c r="J10" s="461"/>
    </row>
    <row r="11" spans="2:10" ht="12.75" customHeight="1" thickBot="1">
      <c r="B11" s="216"/>
      <c r="C11" s="217"/>
      <c r="D11" s="218"/>
      <c r="E11" s="219"/>
      <c r="F11" s="220" t="s">
        <v>0</v>
      </c>
      <c r="G11" s="219"/>
      <c r="H11" s="217"/>
      <c r="I11" s="217"/>
      <c r="J11" s="221"/>
    </row>
    <row r="12" spans="2:10" ht="15" customHeight="1" thickBot="1">
      <c r="B12" s="465" t="s">
        <v>198</v>
      </c>
      <c r="C12" s="466"/>
      <c r="D12" s="467"/>
      <c r="E12" s="474" t="s">
        <v>308</v>
      </c>
      <c r="F12" s="475"/>
      <c r="G12" s="475"/>
      <c r="H12" s="475"/>
      <c r="I12" s="476"/>
      <c r="J12" s="477" t="s">
        <v>429</v>
      </c>
    </row>
    <row r="13" spans="2:10" ht="30.75" thickBot="1">
      <c r="B13" s="468"/>
      <c r="C13" s="469"/>
      <c r="D13" s="470"/>
      <c r="E13" s="222" t="s">
        <v>199</v>
      </c>
      <c r="F13" s="223" t="s">
        <v>226</v>
      </c>
      <c r="G13" s="224" t="s">
        <v>227</v>
      </c>
      <c r="H13" s="225" t="s">
        <v>183</v>
      </c>
      <c r="I13" s="225" t="s">
        <v>200</v>
      </c>
      <c r="J13" s="478"/>
    </row>
    <row r="14" spans="2:10" ht="15.75" hidden="1" thickBot="1">
      <c r="B14" s="471"/>
      <c r="C14" s="472"/>
      <c r="D14" s="473"/>
      <c r="E14" s="226">
        <v>1</v>
      </c>
      <c r="F14" s="227">
        <v>2</v>
      </c>
      <c r="G14" s="228" t="s">
        <v>430</v>
      </c>
      <c r="H14" s="229">
        <v>4</v>
      </c>
      <c r="I14" s="229">
        <v>5</v>
      </c>
      <c r="J14" s="226" t="s">
        <v>431</v>
      </c>
    </row>
    <row r="15" spans="2:10" ht="15">
      <c r="B15" s="230" t="s">
        <v>432</v>
      </c>
      <c r="C15" s="231"/>
      <c r="D15" s="231"/>
      <c r="E15" s="257">
        <f aca="true" t="shared" si="0" ref="E15:J15">SUM(E16:E22)</f>
        <v>15018811.82</v>
      </c>
      <c r="F15" s="257">
        <f t="shared" si="0"/>
        <v>0</v>
      </c>
      <c r="G15" s="257">
        <f t="shared" si="0"/>
        <v>15018811.82</v>
      </c>
      <c r="H15" s="257">
        <f t="shared" si="0"/>
        <v>7846883.93</v>
      </c>
      <c r="I15" s="257">
        <f t="shared" si="0"/>
        <v>7786399.93</v>
      </c>
      <c r="J15" s="257">
        <f t="shared" si="0"/>
        <v>7171927.890000001</v>
      </c>
    </row>
    <row r="16" spans="2:10" ht="15" customHeight="1">
      <c r="B16" s="233" t="s">
        <v>433</v>
      </c>
      <c r="C16" s="234" t="s">
        <v>434</v>
      </c>
      <c r="D16" s="235"/>
      <c r="E16" s="258">
        <v>15018811.82</v>
      </c>
      <c r="F16" s="258">
        <v>0</v>
      </c>
      <c r="G16" s="258">
        <v>15018811.82</v>
      </c>
      <c r="H16" s="258">
        <v>7846883.93</v>
      </c>
      <c r="I16" s="258">
        <v>7786399.93</v>
      </c>
      <c r="J16" s="259">
        <f>G16-H16</f>
        <v>7171927.890000001</v>
      </c>
    </row>
    <row r="17" spans="2:10" ht="15">
      <c r="B17" s="233" t="s">
        <v>435</v>
      </c>
      <c r="C17" s="454" t="s">
        <v>436</v>
      </c>
      <c r="D17" s="454"/>
      <c r="E17" s="260">
        <v>0</v>
      </c>
      <c r="F17" s="260">
        <v>0</v>
      </c>
      <c r="G17" s="261">
        <v>0</v>
      </c>
      <c r="H17" s="260">
        <v>0</v>
      </c>
      <c r="I17" s="260">
        <v>0</v>
      </c>
      <c r="J17" s="262">
        <v>0</v>
      </c>
    </row>
    <row r="18" spans="2:10" ht="15">
      <c r="B18" s="233" t="s">
        <v>437</v>
      </c>
      <c r="C18" s="454" t="s">
        <v>438</v>
      </c>
      <c r="D18" s="454"/>
      <c r="E18" s="260">
        <v>0</v>
      </c>
      <c r="F18" s="260">
        <v>0</v>
      </c>
      <c r="G18" s="261">
        <v>0</v>
      </c>
      <c r="H18" s="260">
        <v>0</v>
      </c>
      <c r="I18" s="260">
        <v>0</v>
      </c>
      <c r="J18" s="262">
        <v>0</v>
      </c>
    </row>
    <row r="19" spans="2:10" ht="15">
      <c r="B19" s="241" t="s">
        <v>439</v>
      </c>
      <c r="C19" s="454" t="s">
        <v>440</v>
      </c>
      <c r="D19" s="454"/>
      <c r="E19" s="260">
        <v>0</v>
      </c>
      <c r="F19" s="260">
        <v>0</v>
      </c>
      <c r="G19" s="261">
        <v>0</v>
      </c>
      <c r="H19" s="260">
        <v>0</v>
      </c>
      <c r="I19" s="260">
        <v>0</v>
      </c>
      <c r="J19" s="262">
        <v>0</v>
      </c>
    </row>
    <row r="20" spans="2:10" ht="15">
      <c r="B20" s="241" t="s">
        <v>441</v>
      </c>
      <c r="C20" s="454" t="s">
        <v>442</v>
      </c>
      <c r="D20" s="454"/>
      <c r="E20" s="260">
        <v>0</v>
      </c>
      <c r="F20" s="260">
        <v>0</v>
      </c>
      <c r="G20" s="261">
        <v>0</v>
      </c>
      <c r="H20" s="260">
        <v>0</v>
      </c>
      <c r="I20" s="260">
        <v>0</v>
      </c>
      <c r="J20" s="262">
        <v>0</v>
      </c>
    </row>
    <row r="21" spans="2:10" ht="15">
      <c r="B21" s="233" t="s">
        <v>443</v>
      </c>
      <c r="C21" s="454" t="s">
        <v>444</v>
      </c>
      <c r="D21" s="454"/>
      <c r="E21" s="260">
        <v>0</v>
      </c>
      <c r="F21" s="260">
        <v>0</v>
      </c>
      <c r="G21" s="261">
        <v>0</v>
      </c>
      <c r="H21" s="260">
        <v>0</v>
      </c>
      <c r="I21" s="260">
        <v>0</v>
      </c>
      <c r="J21" s="262">
        <v>0</v>
      </c>
    </row>
    <row r="22" spans="2:10" ht="26.25" customHeight="1">
      <c r="B22" s="233" t="s">
        <v>445</v>
      </c>
      <c r="C22" s="454" t="s">
        <v>446</v>
      </c>
      <c r="D22" s="454"/>
      <c r="E22" s="260">
        <v>0</v>
      </c>
      <c r="F22" s="260">
        <v>0</v>
      </c>
      <c r="G22" s="261">
        <v>0</v>
      </c>
      <c r="H22" s="260">
        <v>0</v>
      </c>
      <c r="I22" s="260">
        <v>0</v>
      </c>
      <c r="J22" s="262">
        <v>0</v>
      </c>
    </row>
    <row r="23" spans="2:10" ht="20.25" customHeight="1">
      <c r="B23" s="241" t="s">
        <v>447</v>
      </c>
      <c r="C23" s="234" t="s">
        <v>448</v>
      </c>
      <c r="D23" s="242"/>
      <c r="E23" s="260">
        <v>0</v>
      </c>
      <c r="F23" s="260">
        <v>0</v>
      </c>
      <c r="G23" s="261">
        <v>0</v>
      </c>
      <c r="H23" s="260">
        <v>0</v>
      </c>
      <c r="I23" s="260">
        <v>0</v>
      </c>
      <c r="J23" s="262">
        <v>0</v>
      </c>
    </row>
    <row r="24" spans="2:10" ht="18" customHeight="1">
      <c r="B24" s="241" t="s">
        <v>449</v>
      </c>
      <c r="C24" s="234" t="s">
        <v>450</v>
      </c>
      <c r="D24" s="242"/>
      <c r="E24" s="260">
        <v>0</v>
      </c>
      <c r="F24" s="260">
        <v>0</v>
      </c>
      <c r="G24" s="261">
        <v>0</v>
      </c>
      <c r="H24" s="260">
        <v>0</v>
      </c>
      <c r="I24" s="260">
        <v>0</v>
      </c>
      <c r="J24" s="262">
        <v>0</v>
      </c>
    </row>
    <row r="25" spans="2:10" ht="15" customHeight="1">
      <c r="B25" s="233" t="s">
        <v>451</v>
      </c>
      <c r="C25" s="234" t="s">
        <v>452</v>
      </c>
      <c r="D25" s="242"/>
      <c r="E25" s="260">
        <v>0</v>
      </c>
      <c r="F25" s="260">
        <v>0</v>
      </c>
      <c r="G25" s="261">
        <v>0</v>
      </c>
      <c r="H25" s="260">
        <v>0</v>
      </c>
      <c r="I25" s="260">
        <v>0</v>
      </c>
      <c r="J25" s="262">
        <v>0</v>
      </c>
    </row>
    <row r="26" spans="2:10" ht="15" customHeight="1">
      <c r="B26" s="233"/>
      <c r="C26" s="234"/>
      <c r="D26" s="242"/>
      <c r="E26" s="260"/>
      <c r="F26" s="260"/>
      <c r="G26" s="261"/>
      <c r="H26" s="260"/>
      <c r="I26" s="260"/>
      <c r="J26" s="262"/>
    </row>
    <row r="27" spans="2:10" ht="26.25" customHeight="1">
      <c r="B27" s="243" t="s">
        <v>453</v>
      </c>
      <c r="C27" s="244"/>
      <c r="D27" s="244"/>
      <c r="E27" s="263">
        <v>0</v>
      </c>
      <c r="F27" s="263">
        <v>0</v>
      </c>
      <c r="G27" s="263">
        <v>0</v>
      </c>
      <c r="H27" s="263">
        <v>0</v>
      </c>
      <c r="I27" s="263">
        <v>0</v>
      </c>
      <c r="J27" s="264">
        <v>0</v>
      </c>
    </row>
    <row r="28" spans="2:10" ht="15">
      <c r="B28" s="233" t="s">
        <v>433</v>
      </c>
      <c r="C28" s="234" t="s">
        <v>434</v>
      </c>
      <c r="D28" s="235"/>
      <c r="E28" s="260">
        <v>0</v>
      </c>
      <c r="F28" s="260">
        <v>0</v>
      </c>
      <c r="G28" s="261">
        <v>0</v>
      </c>
      <c r="H28" s="260">
        <v>0</v>
      </c>
      <c r="I28" s="260">
        <v>0</v>
      </c>
      <c r="J28" s="262">
        <v>0</v>
      </c>
    </row>
    <row r="29" spans="2:10" ht="15" customHeight="1">
      <c r="B29" s="233" t="s">
        <v>435</v>
      </c>
      <c r="C29" s="454" t="s">
        <v>436</v>
      </c>
      <c r="D29" s="454"/>
      <c r="E29" s="260">
        <v>0</v>
      </c>
      <c r="F29" s="260">
        <v>0</v>
      </c>
      <c r="G29" s="261">
        <v>0</v>
      </c>
      <c r="H29" s="260">
        <v>0</v>
      </c>
      <c r="I29" s="260">
        <v>0</v>
      </c>
      <c r="J29" s="262">
        <v>0</v>
      </c>
    </row>
    <row r="30" spans="2:10" ht="15">
      <c r="B30" s="233" t="s">
        <v>437</v>
      </c>
      <c r="C30" s="454" t="s">
        <v>438</v>
      </c>
      <c r="D30" s="454"/>
      <c r="E30" s="260">
        <v>0</v>
      </c>
      <c r="F30" s="260">
        <v>0</v>
      </c>
      <c r="G30" s="261">
        <v>0</v>
      </c>
      <c r="H30" s="260">
        <v>0</v>
      </c>
      <c r="I30" s="260">
        <v>0</v>
      </c>
      <c r="J30" s="262">
        <v>0</v>
      </c>
    </row>
    <row r="31" spans="2:10" ht="15" customHeight="1">
      <c r="B31" s="241" t="s">
        <v>439</v>
      </c>
      <c r="C31" s="454" t="s">
        <v>440</v>
      </c>
      <c r="D31" s="454"/>
      <c r="E31" s="260">
        <v>0</v>
      </c>
      <c r="F31" s="260">
        <v>0</v>
      </c>
      <c r="G31" s="261">
        <v>0</v>
      </c>
      <c r="H31" s="260">
        <v>0</v>
      </c>
      <c r="I31" s="260">
        <v>0</v>
      </c>
      <c r="J31" s="262">
        <v>0</v>
      </c>
    </row>
    <row r="32" spans="2:10" ht="15" customHeight="1">
      <c r="B32" s="241" t="s">
        <v>441</v>
      </c>
      <c r="C32" s="454" t="s">
        <v>442</v>
      </c>
      <c r="D32" s="454"/>
      <c r="E32" s="260">
        <v>0</v>
      </c>
      <c r="F32" s="260">
        <v>0</v>
      </c>
      <c r="G32" s="261">
        <v>0</v>
      </c>
      <c r="H32" s="260">
        <v>0</v>
      </c>
      <c r="I32" s="260">
        <v>0</v>
      </c>
      <c r="J32" s="262">
        <v>0</v>
      </c>
    </row>
    <row r="33" spans="2:10" ht="15" customHeight="1">
      <c r="B33" s="233" t="s">
        <v>443</v>
      </c>
      <c r="C33" s="454" t="s">
        <v>444</v>
      </c>
      <c r="D33" s="454"/>
      <c r="E33" s="260">
        <v>0</v>
      </c>
      <c r="F33" s="260">
        <v>0</v>
      </c>
      <c r="G33" s="261">
        <v>0</v>
      </c>
      <c r="H33" s="260">
        <v>0</v>
      </c>
      <c r="I33" s="260">
        <v>0</v>
      </c>
      <c r="J33" s="262">
        <v>0</v>
      </c>
    </row>
    <row r="34" spans="2:10" ht="26.25" customHeight="1">
      <c r="B34" s="233" t="s">
        <v>445</v>
      </c>
      <c r="C34" s="454" t="s">
        <v>446</v>
      </c>
      <c r="D34" s="454"/>
      <c r="E34" s="260">
        <v>0</v>
      </c>
      <c r="F34" s="260">
        <v>0</v>
      </c>
      <c r="G34" s="261">
        <v>0</v>
      </c>
      <c r="H34" s="260">
        <v>0</v>
      </c>
      <c r="I34" s="260">
        <v>0</v>
      </c>
      <c r="J34" s="262">
        <v>0</v>
      </c>
    </row>
    <row r="35" spans="2:10" ht="15" customHeight="1">
      <c r="B35" s="233" t="s">
        <v>447</v>
      </c>
      <c r="C35" s="234" t="s">
        <v>448</v>
      </c>
      <c r="D35" s="242"/>
      <c r="E35" s="260">
        <v>0</v>
      </c>
      <c r="F35" s="260">
        <v>0</v>
      </c>
      <c r="G35" s="261">
        <v>0</v>
      </c>
      <c r="H35" s="260">
        <v>0</v>
      </c>
      <c r="I35" s="260">
        <v>0</v>
      </c>
      <c r="J35" s="262">
        <v>0</v>
      </c>
    </row>
    <row r="36" spans="2:10" ht="15" customHeight="1">
      <c r="B36" s="233" t="s">
        <v>449</v>
      </c>
      <c r="C36" s="234" t="s">
        <v>450</v>
      </c>
      <c r="D36" s="242"/>
      <c r="E36" s="260">
        <v>0</v>
      </c>
      <c r="F36" s="260">
        <v>0</v>
      </c>
      <c r="G36" s="261">
        <v>0</v>
      </c>
      <c r="H36" s="260">
        <v>0</v>
      </c>
      <c r="I36" s="260">
        <v>0</v>
      </c>
      <c r="J36" s="262">
        <v>0</v>
      </c>
    </row>
    <row r="37" spans="2:10" ht="15.75" customHeight="1">
      <c r="B37" s="233" t="s">
        <v>451</v>
      </c>
      <c r="C37" s="454" t="s">
        <v>452</v>
      </c>
      <c r="D37" s="454"/>
      <c r="E37" s="260">
        <v>0</v>
      </c>
      <c r="F37" s="260">
        <v>0</v>
      </c>
      <c r="G37" s="261">
        <v>0</v>
      </c>
      <c r="H37" s="260">
        <v>0</v>
      </c>
      <c r="I37" s="260">
        <v>0</v>
      </c>
      <c r="J37" s="262">
        <v>0</v>
      </c>
    </row>
    <row r="38" spans="2:10" ht="15" customHeight="1">
      <c r="B38" s="233"/>
      <c r="C38" s="242"/>
      <c r="D38" s="242"/>
      <c r="E38" s="260"/>
      <c r="F38" s="260"/>
      <c r="G38" s="261"/>
      <c r="H38" s="260"/>
      <c r="I38" s="260"/>
      <c r="J38" s="262"/>
    </row>
    <row r="39" spans="2:10" ht="15.75" thickBot="1">
      <c r="B39" s="247" t="s">
        <v>454</v>
      </c>
      <c r="C39" s="455" t="s">
        <v>455</v>
      </c>
      <c r="D39" s="455"/>
      <c r="E39" s="265">
        <f aca="true" t="shared" si="1" ref="E39:J39">E15</f>
        <v>15018811.82</v>
      </c>
      <c r="F39" s="265">
        <f t="shared" si="1"/>
        <v>0</v>
      </c>
      <c r="G39" s="265">
        <f t="shared" si="1"/>
        <v>15018811.82</v>
      </c>
      <c r="H39" s="265">
        <f t="shared" si="1"/>
        <v>7846883.93</v>
      </c>
      <c r="I39" s="265">
        <f t="shared" si="1"/>
        <v>7786399.93</v>
      </c>
      <c r="J39" s="265">
        <f t="shared" si="1"/>
        <v>7171927.890000001</v>
      </c>
    </row>
  </sheetData>
  <sheetProtection/>
  <mergeCells count="22">
    <mergeCell ref="C37:D37"/>
    <mergeCell ref="C39:D39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B6:J6"/>
    <mergeCell ref="B7:J7"/>
    <mergeCell ref="B8:J8"/>
    <mergeCell ref="B9:J9"/>
    <mergeCell ref="B10:J10"/>
    <mergeCell ref="B12:D14"/>
    <mergeCell ref="E12:I12"/>
    <mergeCell ref="J12:J13"/>
  </mergeCells>
  <printOptions horizontalCentered="1"/>
  <pageMargins left="0.11811023622047245" right="0.31496062992125984" top="0.3937007874015748" bottom="0.15748031496062992" header="0.31496062992125984" footer="0.31496062992125984"/>
  <pageSetup fitToHeight="2" horizontalDpi="600" verticalDpi="600" orientation="landscape" scale="70" r:id="rId1"/>
  <rowBreaks count="4" manualBreakCount="4">
    <brk id="44" max="28" man="1"/>
    <brk id="17510" min="1" max="14" man="1"/>
    <brk id="21294" min="1" max="14" man="1"/>
    <brk id="21436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view="pageBreakPreview" zoomScale="85" zoomScaleSheetLayoutView="85" zoomScalePageLayoutView="0" workbookViewId="0" topLeftCell="A1">
      <selection activeCell="A3" sqref="A3:I3"/>
    </sheetView>
  </sheetViews>
  <sheetFormatPr defaultColWidth="11.421875" defaultRowHeight="15"/>
  <cols>
    <col min="1" max="1" width="2.28125" style="0" customWidth="1"/>
    <col min="2" max="2" width="40.140625" style="0" customWidth="1"/>
    <col min="3" max="3" width="14.7109375" style="0" customWidth="1"/>
    <col min="4" max="4" width="14.140625" style="0" customWidth="1"/>
    <col min="5" max="5" width="13.7109375" style="0" customWidth="1"/>
    <col min="6" max="6" width="15.421875" style="0" customWidth="1"/>
    <col min="7" max="7" width="14.7109375" style="0" customWidth="1"/>
    <col min="8" max="8" width="13.8515625" style="0" customWidth="1"/>
    <col min="9" max="9" width="18.00390625" style="0" customWidth="1"/>
    <col min="11" max="11" width="13.421875" style="0" bestFit="1" customWidth="1"/>
    <col min="12" max="12" width="14.140625" style="0" bestFit="1" customWidth="1"/>
    <col min="13" max="13" width="13.140625" style="0" bestFit="1" customWidth="1"/>
  </cols>
  <sheetData>
    <row r="1" spans="1:9" ht="15">
      <c r="A1" s="352" t="s">
        <v>298</v>
      </c>
      <c r="B1" s="353"/>
      <c r="C1" s="353"/>
      <c r="D1" s="353"/>
      <c r="E1" s="353"/>
      <c r="F1" s="353"/>
      <c r="G1" s="353"/>
      <c r="H1" s="353"/>
      <c r="I1" s="354"/>
    </row>
    <row r="2" spans="1:9" ht="15">
      <c r="A2" s="355" t="s">
        <v>294</v>
      </c>
      <c r="B2" s="356"/>
      <c r="C2" s="356"/>
      <c r="D2" s="356"/>
      <c r="E2" s="356"/>
      <c r="F2" s="356"/>
      <c r="G2" s="356"/>
      <c r="H2" s="356"/>
      <c r="I2" s="357"/>
    </row>
    <row r="3" spans="1:9" ht="15">
      <c r="A3" s="355" t="s">
        <v>302</v>
      </c>
      <c r="B3" s="356"/>
      <c r="C3" s="356"/>
      <c r="D3" s="356"/>
      <c r="E3" s="356"/>
      <c r="F3" s="356"/>
      <c r="G3" s="356"/>
      <c r="H3" s="356"/>
      <c r="I3" s="357"/>
    </row>
    <row r="4" spans="1:9" ht="15.75" thickBot="1">
      <c r="A4" s="358" t="s">
        <v>0</v>
      </c>
      <c r="B4" s="359"/>
      <c r="C4" s="359"/>
      <c r="D4" s="359"/>
      <c r="E4" s="359"/>
      <c r="F4" s="359"/>
      <c r="G4" s="359"/>
      <c r="H4" s="359"/>
      <c r="I4" s="360"/>
    </row>
    <row r="5" spans="1:9" ht="24" customHeight="1">
      <c r="A5" s="355" t="s">
        <v>119</v>
      </c>
      <c r="B5" s="357"/>
      <c r="C5" s="147" t="s">
        <v>120</v>
      </c>
      <c r="D5" s="344" t="s">
        <v>121</v>
      </c>
      <c r="E5" s="344" t="s">
        <v>122</v>
      </c>
      <c r="F5" s="344" t="s">
        <v>123</v>
      </c>
      <c r="G5" s="151" t="s">
        <v>124</v>
      </c>
      <c r="H5" s="344" t="s">
        <v>126</v>
      </c>
      <c r="I5" s="344" t="s">
        <v>127</v>
      </c>
    </row>
    <row r="6" spans="1:9" ht="36" customHeight="1" thickBot="1">
      <c r="A6" s="358"/>
      <c r="B6" s="360"/>
      <c r="C6" s="148">
        <v>2021</v>
      </c>
      <c r="D6" s="345"/>
      <c r="E6" s="345"/>
      <c r="F6" s="345"/>
      <c r="G6" s="149" t="s">
        <v>125</v>
      </c>
      <c r="H6" s="345"/>
      <c r="I6" s="345"/>
    </row>
    <row r="7" spans="1:9" ht="15">
      <c r="A7" s="338"/>
      <c r="B7" s="339"/>
      <c r="C7" s="22"/>
      <c r="D7" s="22"/>
      <c r="E7" s="22"/>
      <c r="F7" s="22"/>
      <c r="G7" s="22"/>
      <c r="H7" s="22"/>
      <c r="I7" s="22"/>
    </row>
    <row r="8" spans="1:9" ht="15">
      <c r="A8" s="346" t="s">
        <v>128</v>
      </c>
      <c r="B8" s="347"/>
      <c r="C8" s="23">
        <f aca="true" t="shared" si="0" ref="C8:I8">+C9+C13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>+C8+D8-E8+F8</f>
        <v>0</v>
      </c>
      <c r="H8" s="23">
        <f t="shared" si="0"/>
        <v>0</v>
      </c>
      <c r="I8" s="23">
        <f t="shared" si="0"/>
        <v>0</v>
      </c>
    </row>
    <row r="9" spans="1:11" ht="15">
      <c r="A9" s="346" t="s">
        <v>129</v>
      </c>
      <c r="B9" s="347"/>
      <c r="C9" s="23">
        <f aca="true" t="shared" si="1" ref="C9:I9">+C10+C11+C12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>+C9+D9-E9+F9</f>
        <v>0</v>
      </c>
      <c r="H9" s="23">
        <f t="shared" si="1"/>
        <v>0</v>
      </c>
      <c r="I9" s="23">
        <f t="shared" si="1"/>
        <v>0</v>
      </c>
      <c r="K9" s="145"/>
    </row>
    <row r="10" spans="1:9" ht="15">
      <c r="A10" s="28"/>
      <c r="B10" s="17" t="s">
        <v>130</v>
      </c>
      <c r="C10" s="25">
        <v>0</v>
      </c>
      <c r="D10" s="25">
        <v>0</v>
      </c>
      <c r="E10" s="25">
        <v>0</v>
      </c>
      <c r="F10" s="25">
        <v>0</v>
      </c>
      <c r="G10" s="25">
        <f>+C10+D10-E10+F10</f>
        <v>0</v>
      </c>
      <c r="H10" s="25">
        <v>0</v>
      </c>
      <c r="I10" s="21"/>
    </row>
    <row r="11" spans="1:13" ht="15">
      <c r="A11" s="29"/>
      <c r="B11" s="17" t="s">
        <v>131</v>
      </c>
      <c r="C11" s="25">
        <v>0</v>
      </c>
      <c r="D11" s="24"/>
      <c r="E11" s="24"/>
      <c r="F11" s="24"/>
      <c r="G11" s="25">
        <f aca="true" t="shared" si="2" ref="G11:G29">+C11+D11+E11+F11</f>
        <v>0</v>
      </c>
      <c r="H11" s="24"/>
      <c r="I11" s="24"/>
      <c r="L11" s="165"/>
      <c r="M11" s="165"/>
    </row>
    <row r="12" spans="1:13" ht="15">
      <c r="A12" s="29"/>
      <c r="B12" s="17" t="s">
        <v>132</v>
      </c>
      <c r="C12" s="25">
        <v>0</v>
      </c>
      <c r="D12" s="24"/>
      <c r="E12" s="24"/>
      <c r="F12" s="24"/>
      <c r="G12" s="25">
        <f t="shared" si="2"/>
        <v>0</v>
      </c>
      <c r="H12" s="24"/>
      <c r="I12" s="24"/>
      <c r="L12" s="165"/>
      <c r="M12" s="165"/>
    </row>
    <row r="13" spans="1:9" ht="15">
      <c r="A13" s="346" t="s">
        <v>133</v>
      </c>
      <c r="B13" s="347"/>
      <c r="C13" s="23">
        <f aca="true" t="shared" si="3" ref="C13:I13">+C14+C15+C16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2"/>
        <v>0</v>
      </c>
      <c r="H13" s="23">
        <f t="shared" si="3"/>
        <v>0</v>
      </c>
      <c r="I13" s="23">
        <f t="shared" si="3"/>
        <v>0</v>
      </c>
    </row>
    <row r="14" spans="1:11" ht="15">
      <c r="A14" s="28"/>
      <c r="B14" s="17" t="s">
        <v>134</v>
      </c>
      <c r="C14" s="25">
        <v>0</v>
      </c>
      <c r="D14" s="25">
        <v>0</v>
      </c>
      <c r="E14" s="25">
        <v>0</v>
      </c>
      <c r="F14" s="25">
        <v>0</v>
      </c>
      <c r="G14" s="25">
        <f>+C14+D14-E14+F14</f>
        <v>0</v>
      </c>
      <c r="H14" s="164">
        <v>0</v>
      </c>
      <c r="I14" s="21"/>
      <c r="K14" s="145"/>
    </row>
    <row r="15" spans="1:9" ht="15">
      <c r="A15" s="29"/>
      <c r="B15" s="17" t="s">
        <v>135</v>
      </c>
      <c r="C15" s="25">
        <v>0</v>
      </c>
      <c r="D15" s="24"/>
      <c r="E15" s="24"/>
      <c r="F15" s="24"/>
      <c r="G15" s="25">
        <f t="shared" si="2"/>
        <v>0</v>
      </c>
      <c r="H15" s="24"/>
      <c r="I15" s="24"/>
    </row>
    <row r="16" spans="1:9" ht="15">
      <c r="A16" s="29"/>
      <c r="B16" s="17" t="s">
        <v>136</v>
      </c>
      <c r="C16" s="25">
        <v>0</v>
      </c>
      <c r="D16" s="24"/>
      <c r="E16" s="24"/>
      <c r="F16" s="24"/>
      <c r="G16" s="25">
        <f t="shared" si="2"/>
        <v>0</v>
      </c>
      <c r="H16" s="24"/>
      <c r="I16" s="24"/>
    </row>
    <row r="17" spans="1:9" ht="15">
      <c r="A17" s="346" t="s">
        <v>137</v>
      </c>
      <c r="B17" s="347"/>
      <c r="C17" s="23">
        <f>+'ANEXO I-F1 ESFD'!F47-C9</f>
        <v>6784122.660000001</v>
      </c>
      <c r="D17" s="125">
        <v>45265604.65</v>
      </c>
      <c r="E17" s="125">
        <v>45318049.29</v>
      </c>
      <c r="F17" s="125">
        <v>0</v>
      </c>
      <c r="G17" s="125">
        <f>C17-D17+E17</f>
        <v>6836567.3000000045</v>
      </c>
      <c r="H17" s="125"/>
      <c r="I17" s="125"/>
    </row>
    <row r="18" spans="1:9" ht="15">
      <c r="A18" s="29"/>
      <c r="B18" s="17"/>
      <c r="C18" s="25"/>
      <c r="D18" s="24"/>
      <c r="E18" s="24"/>
      <c r="F18" s="24"/>
      <c r="G18" s="25"/>
      <c r="H18" s="24"/>
      <c r="I18" s="24"/>
    </row>
    <row r="19" spans="1:11" ht="21" customHeight="1">
      <c r="A19" s="346" t="s">
        <v>138</v>
      </c>
      <c r="B19" s="347"/>
      <c r="C19" s="23">
        <f>+C8+C17</f>
        <v>6784122.660000001</v>
      </c>
      <c r="D19" s="23">
        <f>+D8+D17</f>
        <v>45265604.65</v>
      </c>
      <c r="E19" s="23">
        <f>+E8+E17</f>
        <v>45318049.29</v>
      </c>
      <c r="F19" s="23">
        <f>+F8+F17</f>
        <v>0</v>
      </c>
      <c r="G19" s="125">
        <f>C19-D19+E19</f>
        <v>6836567.3000000045</v>
      </c>
      <c r="H19" s="23">
        <f>+H8+H17</f>
        <v>0</v>
      </c>
      <c r="I19" s="23">
        <f>+I8+I17</f>
        <v>0</v>
      </c>
      <c r="K19" s="145"/>
    </row>
    <row r="20" spans="1:9" ht="15">
      <c r="A20" s="346"/>
      <c r="B20" s="347"/>
      <c r="C20" s="21"/>
      <c r="D20" s="21"/>
      <c r="E20" s="21"/>
      <c r="F20" s="21"/>
      <c r="G20" s="25">
        <f t="shared" si="2"/>
        <v>0</v>
      </c>
      <c r="H20" s="21"/>
      <c r="I20" s="21"/>
    </row>
    <row r="21" spans="1:9" ht="15">
      <c r="A21" s="346" t="s">
        <v>146</v>
      </c>
      <c r="B21" s="347"/>
      <c r="C21" s="23">
        <f>SUM(C22:C24)</f>
        <v>0</v>
      </c>
      <c r="D21" s="23">
        <f aca="true" t="shared" si="4" ref="D21:I21">SUM(D22:D24)</f>
        <v>0</v>
      </c>
      <c r="E21" s="23">
        <f t="shared" si="4"/>
        <v>0</v>
      </c>
      <c r="F21" s="23">
        <f t="shared" si="4"/>
        <v>0</v>
      </c>
      <c r="G21" s="23">
        <f t="shared" si="2"/>
        <v>0</v>
      </c>
      <c r="H21" s="23">
        <f t="shared" si="4"/>
        <v>0</v>
      </c>
      <c r="I21" s="23">
        <f t="shared" si="4"/>
        <v>0</v>
      </c>
    </row>
    <row r="22" spans="1:9" ht="15">
      <c r="A22" s="348" t="s">
        <v>139</v>
      </c>
      <c r="B22" s="349"/>
      <c r="C22" s="65"/>
      <c r="D22" s="65"/>
      <c r="E22" s="65"/>
      <c r="F22" s="65"/>
      <c r="G22" s="25">
        <f t="shared" si="2"/>
        <v>0</v>
      </c>
      <c r="H22" s="65"/>
      <c r="I22" s="65"/>
    </row>
    <row r="23" spans="1:9" ht="15">
      <c r="A23" s="348" t="s">
        <v>140</v>
      </c>
      <c r="B23" s="349"/>
      <c r="C23" s="65"/>
      <c r="D23" s="65"/>
      <c r="E23" s="65"/>
      <c r="F23" s="65"/>
      <c r="G23" s="25">
        <f t="shared" si="2"/>
        <v>0</v>
      </c>
      <c r="H23" s="65"/>
      <c r="I23" s="65"/>
    </row>
    <row r="24" spans="1:9" ht="15">
      <c r="A24" s="348" t="s">
        <v>141</v>
      </c>
      <c r="B24" s="349"/>
      <c r="C24" s="65"/>
      <c r="D24" s="65"/>
      <c r="E24" s="65"/>
      <c r="F24" s="65"/>
      <c r="G24" s="25">
        <f t="shared" si="2"/>
        <v>0</v>
      </c>
      <c r="H24" s="65"/>
      <c r="I24" s="65"/>
    </row>
    <row r="25" spans="1:9" ht="15">
      <c r="A25" s="336"/>
      <c r="B25" s="337"/>
      <c r="C25" s="65"/>
      <c r="D25" s="65"/>
      <c r="E25" s="65"/>
      <c r="F25" s="65"/>
      <c r="G25" s="25">
        <f t="shared" si="2"/>
        <v>0</v>
      </c>
      <c r="H25" s="65"/>
      <c r="I25" s="65"/>
    </row>
    <row r="26" spans="1:9" ht="23.25" customHeight="1">
      <c r="A26" s="346" t="s">
        <v>142</v>
      </c>
      <c r="B26" s="347"/>
      <c r="C26" s="23">
        <f>SUM(C27:C29)</f>
        <v>0</v>
      </c>
      <c r="D26" s="23">
        <f aca="true" t="shared" si="5" ref="D26:I26">SUM(D27:D29)</f>
        <v>0</v>
      </c>
      <c r="E26" s="23">
        <f t="shared" si="5"/>
        <v>0</v>
      </c>
      <c r="F26" s="23">
        <f t="shared" si="5"/>
        <v>0</v>
      </c>
      <c r="G26" s="23">
        <f t="shared" si="2"/>
        <v>0</v>
      </c>
      <c r="H26" s="23">
        <f t="shared" si="5"/>
        <v>0</v>
      </c>
      <c r="I26" s="23">
        <f t="shared" si="5"/>
        <v>0</v>
      </c>
    </row>
    <row r="27" spans="1:9" ht="15">
      <c r="A27" s="348" t="s">
        <v>143</v>
      </c>
      <c r="B27" s="349"/>
      <c r="C27" s="65"/>
      <c r="D27" s="65"/>
      <c r="E27" s="65"/>
      <c r="F27" s="65"/>
      <c r="G27" s="25">
        <f t="shared" si="2"/>
        <v>0</v>
      </c>
      <c r="H27" s="65"/>
      <c r="I27" s="65"/>
    </row>
    <row r="28" spans="1:9" ht="15">
      <c r="A28" s="348" t="s">
        <v>144</v>
      </c>
      <c r="B28" s="349"/>
      <c r="C28" s="65"/>
      <c r="D28" s="65"/>
      <c r="E28" s="65"/>
      <c r="F28" s="65"/>
      <c r="G28" s="25">
        <f t="shared" si="2"/>
        <v>0</v>
      </c>
      <c r="H28" s="65"/>
      <c r="I28" s="65"/>
    </row>
    <row r="29" spans="1:9" ht="15">
      <c r="A29" s="348" t="s">
        <v>145</v>
      </c>
      <c r="B29" s="349"/>
      <c r="C29" s="65"/>
      <c r="D29" s="65"/>
      <c r="E29" s="65"/>
      <c r="F29" s="65"/>
      <c r="G29" s="25">
        <f t="shared" si="2"/>
        <v>0</v>
      </c>
      <c r="H29" s="65"/>
      <c r="I29" s="65"/>
    </row>
    <row r="30" spans="1:9" ht="15.75" thickBot="1">
      <c r="A30" s="350"/>
      <c r="B30" s="351"/>
      <c r="C30" s="30"/>
      <c r="D30" s="30"/>
      <c r="E30" s="30"/>
      <c r="F30" s="30"/>
      <c r="G30" s="30"/>
      <c r="H30" s="30"/>
      <c r="I30" s="30"/>
    </row>
    <row r="31" spans="1:9" ht="1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5.75" thickBot="1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21" customHeight="1">
      <c r="A33" s="27"/>
      <c r="B33" s="340" t="s">
        <v>147</v>
      </c>
      <c r="C33" s="73" t="s">
        <v>148</v>
      </c>
      <c r="D33" s="73" t="s">
        <v>150</v>
      </c>
      <c r="E33" s="73" t="s">
        <v>153</v>
      </c>
      <c r="F33" s="343" t="s">
        <v>155</v>
      </c>
      <c r="G33" s="73" t="s">
        <v>156</v>
      </c>
      <c r="H33" s="27"/>
      <c r="I33" s="27"/>
    </row>
    <row r="34" spans="1:9" ht="15">
      <c r="A34" s="27"/>
      <c r="B34" s="341"/>
      <c r="C34" s="85" t="s">
        <v>149</v>
      </c>
      <c r="D34" s="85" t="s">
        <v>151</v>
      </c>
      <c r="E34" s="85" t="s">
        <v>154</v>
      </c>
      <c r="F34" s="344"/>
      <c r="G34" s="85" t="s">
        <v>157</v>
      </c>
      <c r="H34" s="27"/>
      <c r="I34" s="27"/>
    </row>
    <row r="35" spans="1:9" ht="15.75" thickBot="1">
      <c r="A35" s="27"/>
      <c r="B35" s="342"/>
      <c r="C35" s="4"/>
      <c r="D35" s="74" t="s">
        <v>152</v>
      </c>
      <c r="E35" s="4"/>
      <c r="F35" s="345"/>
      <c r="G35" s="4"/>
      <c r="H35" s="27"/>
      <c r="I35" s="27"/>
    </row>
    <row r="36" spans="1:9" ht="15">
      <c r="A36" s="27"/>
      <c r="B36" s="15" t="s">
        <v>158</v>
      </c>
      <c r="C36" s="23">
        <f>SUM(C37:C39)</f>
        <v>0</v>
      </c>
      <c r="D36" s="23">
        <f>SUM(D37:D39)</f>
        <v>0</v>
      </c>
      <c r="E36" s="23">
        <f>SUM(E37:E39)</f>
        <v>0</v>
      </c>
      <c r="F36" s="23">
        <f>SUM(F37:F39)</f>
        <v>0</v>
      </c>
      <c r="G36" s="23">
        <f>SUM(G37:G39)</f>
        <v>0</v>
      </c>
      <c r="H36" s="27"/>
      <c r="I36" s="27"/>
    </row>
    <row r="37" spans="1:9" ht="15">
      <c r="A37" s="27"/>
      <c r="B37" s="14" t="s">
        <v>159</v>
      </c>
      <c r="C37" s="17"/>
      <c r="D37" s="17"/>
      <c r="E37" s="17"/>
      <c r="F37" s="17"/>
      <c r="G37" s="17"/>
      <c r="H37" s="27"/>
      <c r="I37" s="27"/>
    </row>
    <row r="38" spans="1:9" ht="15">
      <c r="A38" s="27"/>
      <c r="B38" s="14" t="s">
        <v>160</v>
      </c>
      <c r="C38" s="17"/>
      <c r="D38" s="17"/>
      <c r="E38" s="17"/>
      <c r="F38" s="17"/>
      <c r="G38" s="17"/>
      <c r="H38" s="27"/>
      <c r="I38" s="27"/>
    </row>
    <row r="39" spans="1:9" ht="15.75" thickBot="1">
      <c r="A39" s="27"/>
      <c r="B39" s="18" t="s">
        <v>161</v>
      </c>
      <c r="C39" s="19"/>
      <c r="D39" s="19"/>
      <c r="E39" s="19"/>
      <c r="F39" s="19"/>
      <c r="G39" s="19"/>
      <c r="H39" s="27"/>
      <c r="I39" s="27"/>
    </row>
  </sheetData>
  <sheetProtection/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9:B9"/>
    <mergeCell ref="A13:B13"/>
    <mergeCell ref="A17:B17"/>
    <mergeCell ref="A24:B24"/>
    <mergeCell ref="A19:B19"/>
    <mergeCell ref="A20:B20"/>
    <mergeCell ref="A21:B21"/>
    <mergeCell ref="A22:B22"/>
    <mergeCell ref="A23:B23"/>
    <mergeCell ref="A25:B25"/>
    <mergeCell ref="A7:B7"/>
    <mergeCell ref="B33:B35"/>
    <mergeCell ref="F33:F35"/>
    <mergeCell ref="A26:B26"/>
    <mergeCell ref="A27:B27"/>
    <mergeCell ref="A28:B28"/>
    <mergeCell ref="A29:B29"/>
    <mergeCell ref="A30:B30"/>
    <mergeCell ref="A8:B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80" r:id="rId1"/>
  <rowBreaks count="1" manualBreakCount="1">
    <brk id="3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view="pageBreakPreview" zoomScale="85" zoomScaleSheetLayoutView="85" zoomScalePageLayoutView="0" workbookViewId="0" topLeftCell="A12">
      <selection activeCell="A4" sqref="A4:K4"/>
    </sheetView>
  </sheetViews>
  <sheetFormatPr defaultColWidth="11.421875" defaultRowHeight="15"/>
  <cols>
    <col min="1" max="1" width="34.421875" style="0" customWidth="1"/>
    <col min="2" max="11" width="13.140625" style="0" customWidth="1"/>
  </cols>
  <sheetData>
    <row r="1" spans="1:11" ht="15">
      <c r="A1" s="361" t="s">
        <v>298</v>
      </c>
      <c r="B1" s="362"/>
      <c r="C1" s="362"/>
      <c r="D1" s="362"/>
      <c r="E1" s="362"/>
      <c r="F1" s="362"/>
      <c r="G1" s="362"/>
      <c r="H1" s="362"/>
      <c r="I1" s="362"/>
      <c r="J1" s="362"/>
      <c r="K1" s="363"/>
    </row>
    <row r="2" spans="1:11" ht="15">
      <c r="A2" s="355" t="s">
        <v>295</v>
      </c>
      <c r="B2" s="356"/>
      <c r="C2" s="356"/>
      <c r="D2" s="356"/>
      <c r="E2" s="356"/>
      <c r="F2" s="356"/>
      <c r="G2" s="356"/>
      <c r="H2" s="356"/>
      <c r="I2" s="356"/>
      <c r="J2" s="356"/>
      <c r="K2" s="357"/>
    </row>
    <row r="3" spans="1:11" ht="15">
      <c r="A3" s="355" t="s">
        <v>302</v>
      </c>
      <c r="B3" s="356"/>
      <c r="C3" s="356"/>
      <c r="D3" s="356"/>
      <c r="E3" s="356"/>
      <c r="F3" s="356"/>
      <c r="G3" s="356"/>
      <c r="H3" s="356"/>
      <c r="I3" s="356"/>
      <c r="J3" s="356"/>
      <c r="K3" s="357"/>
    </row>
    <row r="4" spans="1:11" ht="15.75" thickBot="1">
      <c r="A4" s="358" t="s">
        <v>0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107.25" customHeight="1" thickBot="1">
      <c r="A5" s="5" t="s">
        <v>162</v>
      </c>
      <c r="B5" s="3" t="s">
        <v>163</v>
      </c>
      <c r="C5" s="3" t="s">
        <v>164</v>
      </c>
      <c r="D5" s="3" t="s">
        <v>165</v>
      </c>
      <c r="E5" s="3" t="s">
        <v>166</v>
      </c>
      <c r="F5" s="3" t="s">
        <v>167</v>
      </c>
      <c r="G5" s="3" t="s">
        <v>168</v>
      </c>
      <c r="H5" s="3" t="s">
        <v>169</v>
      </c>
      <c r="I5" s="3" t="s">
        <v>299</v>
      </c>
      <c r="J5" s="3" t="s">
        <v>300</v>
      </c>
      <c r="K5" s="3" t="s">
        <v>301</v>
      </c>
    </row>
    <row r="6" spans="1:11" ht="15">
      <c r="A6" s="20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2.5">
      <c r="A7" s="15" t="s">
        <v>170</v>
      </c>
      <c r="B7" s="51">
        <f>+B8+B9+B10+B11</f>
        <v>0</v>
      </c>
      <c r="C7" s="51"/>
      <c r="D7" s="51"/>
      <c r="E7" s="51">
        <f aca="true" t="shared" si="0" ref="E7:J7">+E8+E9+E10+E11</f>
        <v>0</v>
      </c>
      <c r="F7" s="51"/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>+E7-J7</f>
        <v>0</v>
      </c>
    </row>
    <row r="8" spans="1:11" ht="15">
      <c r="A8" s="31" t="s">
        <v>171</v>
      </c>
      <c r="B8" s="22"/>
      <c r="C8" s="22"/>
      <c r="D8" s="22"/>
      <c r="E8" s="22"/>
      <c r="F8" s="22"/>
      <c r="G8" s="22"/>
      <c r="H8" s="22"/>
      <c r="I8" s="22"/>
      <c r="J8" s="22"/>
      <c r="K8" s="64">
        <f aca="true" t="shared" si="1" ref="K8:K19">+E8-J8</f>
        <v>0</v>
      </c>
    </row>
    <row r="9" spans="1:11" ht="15">
      <c r="A9" s="31" t="s">
        <v>172</v>
      </c>
      <c r="B9" s="22"/>
      <c r="C9" s="22"/>
      <c r="D9" s="22"/>
      <c r="E9" s="22"/>
      <c r="F9" s="22"/>
      <c r="G9" s="22"/>
      <c r="H9" s="22"/>
      <c r="I9" s="22"/>
      <c r="J9" s="22"/>
      <c r="K9" s="64">
        <f t="shared" si="1"/>
        <v>0</v>
      </c>
    </row>
    <row r="10" spans="1:11" ht="15">
      <c r="A10" s="31" t="s">
        <v>173</v>
      </c>
      <c r="B10" s="22"/>
      <c r="C10" s="22"/>
      <c r="D10" s="22"/>
      <c r="E10" s="22"/>
      <c r="F10" s="22"/>
      <c r="G10" s="22"/>
      <c r="H10" s="22"/>
      <c r="I10" s="22"/>
      <c r="J10" s="22"/>
      <c r="K10" s="64">
        <f t="shared" si="1"/>
        <v>0</v>
      </c>
    </row>
    <row r="11" spans="1:11" ht="15">
      <c r="A11" s="31" t="s">
        <v>174</v>
      </c>
      <c r="B11" s="22"/>
      <c r="C11" s="22"/>
      <c r="D11" s="22"/>
      <c r="E11" s="22"/>
      <c r="F11" s="22"/>
      <c r="G11" s="22"/>
      <c r="H11" s="22"/>
      <c r="I11" s="22"/>
      <c r="J11" s="22"/>
      <c r="K11" s="64">
        <f t="shared" si="1"/>
        <v>0</v>
      </c>
    </row>
    <row r="12" spans="1:11" ht="15">
      <c r="A12" s="16"/>
      <c r="B12" s="22"/>
      <c r="C12" s="22"/>
      <c r="D12" s="22"/>
      <c r="E12" s="22"/>
      <c r="F12" s="22"/>
      <c r="G12" s="22"/>
      <c r="H12" s="22"/>
      <c r="I12" s="22"/>
      <c r="J12" s="22"/>
      <c r="K12" s="64">
        <f t="shared" si="1"/>
        <v>0</v>
      </c>
    </row>
    <row r="13" spans="1:11" ht="15">
      <c r="A13" s="15" t="s">
        <v>175</v>
      </c>
      <c r="B13" s="51">
        <f>+B14+B15+B16+B17</f>
        <v>0</v>
      </c>
      <c r="C13" s="51"/>
      <c r="D13" s="51"/>
      <c r="E13" s="51">
        <f aca="true" t="shared" si="2" ref="E13:J13">+E14+E15+E16+E17</f>
        <v>0</v>
      </c>
      <c r="F13" s="51"/>
      <c r="G13" s="51">
        <f t="shared" si="2"/>
        <v>0</v>
      </c>
      <c r="H13" s="51">
        <f t="shared" si="2"/>
        <v>0</v>
      </c>
      <c r="I13" s="51">
        <f t="shared" si="2"/>
        <v>0</v>
      </c>
      <c r="J13" s="51">
        <f t="shared" si="2"/>
        <v>0</v>
      </c>
      <c r="K13" s="51">
        <f t="shared" si="1"/>
        <v>0</v>
      </c>
    </row>
    <row r="14" spans="1:11" ht="15">
      <c r="A14" s="31" t="s">
        <v>176</v>
      </c>
      <c r="B14" s="22"/>
      <c r="C14" s="22"/>
      <c r="D14" s="22"/>
      <c r="E14" s="22"/>
      <c r="F14" s="22"/>
      <c r="G14" s="22"/>
      <c r="H14" s="22"/>
      <c r="I14" s="22"/>
      <c r="J14" s="22"/>
      <c r="K14" s="64">
        <f t="shared" si="1"/>
        <v>0</v>
      </c>
    </row>
    <row r="15" spans="1:11" ht="15">
      <c r="A15" s="31" t="s">
        <v>177</v>
      </c>
      <c r="B15" s="22"/>
      <c r="C15" s="22"/>
      <c r="D15" s="22"/>
      <c r="E15" s="22"/>
      <c r="F15" s="22"/>
      <c r="G15" s="22"/>
      <c r="H15" s="22"/>
      <c r="I15" s="22"/>
      <c r="J15" s="22"/>
      <c r="K15" s="64">
        <f t="shared" si="1"/>
        <v>0</v>
      </c>
    </row>
    <row r="16" spans="1:11" ht="15">
      <c r="A16" s="31" t="s">
        <v>178</v>
      </c>
      <c r="B16" s="22"/>
      <c r="C16" s="22"/>
      <c r="D16" s="22"/>
      <c r="E16" s="22"/>
      <c r="F16" s="22"/>
      <c r="G16" s="22"/>
      <c r="H16" s="22"/>
      <c r="I16" s="22"/>
      <c r="J16" s="22"/>
      <c r="K16" s="64">
        <f t="shared" si="1"/>
        <v>0</v>
      </c>
    </row>
    <row r="17" spans="1:11" ht="15">
      <c r="A17" s="31" t="s">
        <v>179</v>
      </c>
      <c r="B17" s="22"/>
      <c r="C17" s="22"/>
      <c r="D17" s="22"/>
      <c r="E17" s="22"/>
      <c r="F17" s="22"/>
      <c r="G17" s="22"/>
      <c r="H17" s="22"/>
      <c r="I17" s="22"/>
      <c r="J17" s="22"/>
      <c r="K17" s="64">
        <f t="shared" si="1"/>
        <v>0</v>
      </c>
    </row>
    <row r="18" spans="1:11" ht="15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64">
        <f t="shared" si="1"/>
        <v>0</v>
      </c>
    </row>
    <row r="19" spans="1:11" ht="22.5">
      <c r="A19" s="15" t="s">
        <v>180</v>
      </c>
      <c r="B19" s="51">
        <f>+B7+B13</f>
        <v>0</v>
      </c>
      <c r="C19" s="51"/>
      <c r="D19" s="51"/>
      <c r="E19" s="51">
        <f aca="true" t="shared" si="3" ref="E19:J19">+E7+E13</f>
        <v>0</v>
      </c>
      <c r="F19" s="51"/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1"/>
        <v>0</v>
      </c>
    </row>
    <row r="20" spans="1:11" ht="15.75" thickBot="1">
      <c r="A20" s="18"/>
      <c r="B20" s="32"/>
      <c r="C20" s="32"/>
      <c r="D20" s="32"/>
      <c r="E20" s="32"/>
      <c r="F20" s="32"/>
      <c r="G20" s="32"/>
      <c r="H20" s="32"/>
      <c r="I20" s="32"/>
      <c r="J20" s="32"/>
      <c r="K20" s="32"/>
    </row>
  </sheetData>
  <sheetProtection/>
  <mergeCells count="4">
    <mergeCell ref="A2:K2"/>
    <mergeCell ref="A3:K3"/>
    <mergeCell ref="A4:K4"/>
    <mergeCell ref="A1:K1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landscape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86"/>
  <sheetViews>
    <sheetView view="pageBreakPreview" zoomScaleSheetLayoutView="100" zoomScalePageLayoutView="0" workbookViewId="0" topLeftCell="A1">
      <selection activeCell="D14" sqref="D14"/>
    </sheetView>
  </sheetViews>
  <sheetFormatPr defaultColWidth="11.421875" defaultRowHeight="15"/>
  <cols>
    <col min="1" max="1" width="1.1484375" style="0" customWidth="1"/>
    <col min="2" max="2" width="63.00390625" style="0" customWidth="1"/>
    <col min="3" max="5" width="13.28125" style="0" customWidth="1"/>
    <col min="6" max="6" width="6.00390625" style="0" customWidth="1"/>
  </cols>
  <sheetData>
    <row r="1" spans="1:5" ht="15">
      <c r="A1" s="70"/>
      <c r="B1" s="388" t="s">
        <v>298</v>
      </c>
      <c r="C1" s="388"/>
      <c r="D1" s="388"/>
      <c r="E1" s="389"/>
    </row>
    <row r="2" spans="1:5" ht="15">
      <c r="A2" s="390" t="s">
        <v>296</v>
      </c>
      <c r="B2" s="388"/>
      <c r="C2" s="388"/>
      <c r="D2" s="388"/>
      <c r="E2" s="389"/>
    </row>
    <row r="3" spans="1:5" ht="15">
      <c r="A3" s="390" t="s">
        <v>302</v>
      </c>
      <c r="B3" s="388"/>
      <c r="C3" s="388"/>
      <c r="D3" s="388"/>
      <c r="E3" s="389"/>
    </row>
    <row r="4" spans="1:5" ht="15.75" thickBot="1">
      <c r="A4" s="391" t="s">
        <v>0</v>
      </c>
      <c r="B4" s="392"/>
      <c r="C4" s="392"/>
      <c r="D4" s="392"/>
      <c r="E4" s="393"/>
    </row>
    <row r="5" spans="1:5" ht="3.75" customHeight="1" thickBot="1">
      <c r="A5" s="6"/>
      <c r="B5" s="6"/>
      <c r="C5" s="6"/>
      <c r="D5" s="6"/>
      <c r="E5" s="6"/>
    </row>
    <row r="6" spans="1:5" ht="15">
      <c r="A6" s="371" t="s">
        <v>1</v>
      </c>
      <c r="B6" s="372"/>
      <c r="C6" s="2" t="s">
        <v>181</v>
      </c>
      <c r="D6" s="343" t="s">
        <v>183</v>
      </c>
      <c r="E6" s="2" t="s">
        <v>184</v>
      </c>
    </row>
    <row r="7" spans="1:5" ht="25.5" customHeight="1" thickBot="1">
      <c r="A7" s="373"/>
      <c r="B7" s="374"/>
      <c r="C7" s="3" t="s">
        <v>182</v>
      </c>
      <c r="D7" s="345"/>
      <c r="E7" s="3" t="s">
        <v>185</v>
      </c>
    </row>
    <row r="8" spans="1:5" ht="15">
      <c r="A8" s="97"/>
      <c r="B8" s="98"/>
      <c r="C8" s="98"/>
      <c r="D8" s="98"/>
      <c r="E8" s="98"/>
    </row>
    <row r="9" spans="1:5" ht="15">
      <c r="A9" s="83"/>
      <c r="B9" s="34" t="s">
        <v>186</v>
      </c>
      <c r="C9" s="56">
        <f>+C10+C11+C12</f>
        <v>71873000.26</v>
      </c>
      <c r="D9" s="56">
        <f>+D10+D11+D12</f>
        <v>43490165.52</v>
      </c>
      <c r="E9" s="56">
        <f>+E10+E11+E12</f>
        <v>43438394.04</v>
      </c>
    </row>
    <row r="10" spans="1:6" ht="15">
      <c r="A10" s="83"/>
      <c r="B10" s="35" t="s">
        <v>187</v>
      </c>
      <c r="C10" s="57">
        <v>71873000.26</v>
      </c>
      <c r="D10" s="57">
        <v>43490165.52</v>
      </c>
      <c r="E10" s="57">
        <v>43438394.04</v>
      </c>
      <c r="F10" s="145"/>
    </row>
    <row r="11" spans="1:5" ht="15">
      <c r="A11" s="83"/>
      <c r="B11" s="35" t="s">
        <v>188</v>
      </c>
      <c r="C11" s="57"/>
      <c r="D11" s="57"/>
      <c r="E11" s="57"/>
    </row>
    <row r="12" spans="1:7" ht="15">
      <c r="A12" s="83"/>
      <c r="B12" s="35" t="s">
        <v>189</v>
      </c>
      <c r="C12" s="57">
        <v>0</v>
      </c>
      <c r="D12" s="57">
        <v>0</v>
      </c>
      <c r="E12" s="57">
        <v>0</v>
      </c>
      <c r="G12" s="162"/>
    </row>
    <row r="13" spans="1:5" ht="15">
      <c r="A13" s="79"/>
      <c r="B13" s="34"/>
      <c r="C13" s="57"/>
      <c r="D13" s="57"/>
      <c r="E13" s="57"/>
    </row>
    <row r="14" spans="1:5" ht="15">
      <c r="A14" s="79"/>
      <c r="B14" s="34" t="s">
        <v>205</v>
      </c>
      <c r="C14" s="56">
        <f>+C15+C16</f>
        <v>71873000.26</v>
      </c>
      <c r="D14" s="56">
        <f>+D15+D16</f>
        <v>40544049.47</v>
      </c>
      <c r="E14" s="56">
        <f>+E15+E16</f>
        <v>40456883.25</v>
      </c>
    </row>
    <row r="15" spans="1:5" ht="15">
      <c r="A15" s="83"/>
      <c r="B15" s="35" t="s">
        <v>190</v>
      </c>
      <c r="C15" s="146">
        <v>71873000.26</v>
      </c>
      <c r="D15" s="57">
        <v>40544049.47</v>
      </c>
      <c r="E15" s="146">
        <v>40456883.25</v>
      </c>
    </row>
    <row r="16" spans="1:5" ht="15">
      <c r="A16" s="83"/>
      <c r="B16" s="35" t="s">
        <v>191</v>
      </c>
      <c r="C16" s="57"/>
      <c r="D16" s="57"/>
      <c r="E16" s="57"/>
    </row>
    <row r="17" spans="1:5" ht="15">
      <c r="A17" s="83"/>
      <c r="B17" s="33"/>
      <c r="C17" s="57"/>
      <c r="D17" s="57"/>
      <c r="E17" s="57"/>
    </row>
    <row r="18" spans="1:5" ht="15">
      <c r="A18" s="7"/>
      <c r="B18" s="8" t="s">
        <v>192</v>
      </c>
      <c r="C18" s="56">
        <f>+C19+C20</f>
        <v>0</v>
      </c>
      <c r="D18" s="56">
        <f>+D19+D20</f>
        <v>0</v>
      </c>
      <c r="E18" s="56">
        <f>+E19+E20</f>
        <v>0</v>
      </c>
    </row>
    <row r="19" spans="1:5" ht="15">
      <c r="A19" s="83"/>
      <c r="B19" s="35" t="s">
        <v>193</v>
      </c>
      <c r="C19" s="57"/>
      <c r="D19" s="57"/>
      <c r="E19" s="57"/>
    </row>
    <row r="20" spans="1:5" ht="22.5">
      <c r="A20" s="83"/>
      <c r="B20" s="35" t="s">
        <v>194</v>
      </c>
      <c r="C20" s="57"/>
      <c r="D20" s="57"/>
      <c r="E20" s="57"/>
    </row>
    <row r="21" spans="1:5" ht="15">
      <c r="A21" s="83"/>
      <c r="B21" s="33"/>
      <c r="C21" s="57"/>
      <c r="D21" s="57"/>
      <c r="E21" s="57"/>
    </row>
    <row r="22" spans="1:5" ht="15">
      <c r="A22" s="384"/>
      <c r="B22" s="34" t="s">
        <v>195</v>
      </c>
      <c r="C22" s="58">
        <f>+C9-C14+C18</f>
        <v>0</v>
      </c>
      <c r="D22" s="58">
        <f>+D9-D14+D18</f>
        <v>2946116.0500000045</v>
      </c>
      <c r="E22" s="58">
        <f>+E9-E14+E18</f>
        <v>2981510.789999999</v>
      </c>
    </row>
    <row r="23" spans="1:5" ht="15">
      <c r="A23" s="384"/>
      <c r="B23" s="34"/>
      <c r="C23" s="59"/>
      <c r="D23" s="59"/>
      <c r="E23" s="59"/>
    </row>
    <row r="24" spans="1:5" ht="15">
      <c r="A24" s="384"/>
      <c r="B24" s="34" t="s">
        <v>196</v>
      </c>
      <c r="C24" s="58">
        <f>+C22-C12</f>
        <v>0</v>
      </c>
      <c r="D24" s="58">
        <f>+D22-D12</f>
        <v>2946116.0500000045</v>
      </c>
      <c r="E24" s="58">
        <f>+E22-E12</f>
        <v>2981510.789999999</v>
      </c>
    </row>
    <row r="25" spans="1:5" ht="15">
      <c r="A25" s="384"/>
      <c r="B25" s="34"/>
      <c r="C25" s="59"/>
      <c r="D25" s="59"/>
      <c r="E25" s="59"/>
    </row>
    <row r="26" spans="1:5" ht="22.5">
      <c r="A26" s="83"/>
      <c r="B26" s="34" t="s">
        <v>197</v>
      </c>
      <c r="C26" s="56">
        <f>+C24-C18</f>
        <v>0</v>
      </c>
      <c r="D26" s="56">
        <f>+D24-D18</f>
        <v>2946116.0500000045</v>
      </c>
      <c r="E26" s="56">
        <f>+E24-E18</f>
        <v>2981510.789999999</v>
      </c>
    </row>
    <row r="27" spans="1:5" ht="15.75" thickBot="1">
      <c r="A27" s="36"/>
      <c r="B27" s="37"/>
      <c r="C27" s="38"/>
      <c r="D27" s="38"/>
      <c r="E27" s="38"/>
    </row>
    <row r="28" spans="1:5" ht="4.5" customHeight="1" thickBot="1">
      <c r="A28" s="385"/>
      <c r="B28" s="386"/>
      <c r="C28" s="386"/>
      <c r="D28" s="386"/>
      <c r="E28" s="387"/>
    </row>
    <row r="29" spans="1:5" ht="15.75" thickBot="1">
      <c r="A29" s="382" t="s">
        <v>198</v>
      </c>
      <c r="B29" s="383"/>
      <c r="C29" s="72" t="s">
        <v>199</v>
      </c>
      <c r="D29" s="72" t="s">
        <v>183</v>
      </c>
      <c r="E29" s="72" t="s">
        <v>200</v>
      </c>
    </row>
    <row r="30" spans="1:5" ht="15">
      <c r="A30" s="83"/>
      <c r="B30" s="33"/>
      <c r="C30" s="33"/>
      <c r="D30" s="33"/>
      <c r="E30" s="33"/>
    </row>
    <row r="31" spans="1:5" ht="15">
      <c r="A31" s="381"/>
      <c r="B31" s="34" t="s">
        <v>201</v>
      </c>
      <c r="C31" s="58">
        <f>+C32+C33</f>
        <v>0</v>
      </c>
      <c r="D31" s="58">
        <f>+D32+D33</f>
        <v>0</v>
      </c>
      <c r="E31" s="58">
        <f>+E32+E33</f>
        <v>0</v>
      </c>
    </row>
    <row r="32" spans="1:5" ht="15">
      <c r="A32" s="381"/>
      <c r="B32" s="35" t="s">
        <v>202</v>
      </c>
      <c r="C32" s="59">
        <v>0</v>
      </c>
      <c r="D32" s="59">
        <v>0</v>
      </c>
      <c r="E32" s="163">
        <v>0</v>
      </c>
    </row>
    <row r="33" spans="1:5" ht="15">
      <c r="A33" s="381"/>
      <c r="B33" s="35" t="s">
        <v>203</v>
      </c>
      <c r="C33" s="59"/>
      <c r="D33" s="59"/>
      <c r="E33" s="59"/>
    </row>
    <row r="34" spans="1:5" ht="15">
      <c r="A34" s="79"/>
      <c r="B34" s="34"/>
      <c r="C34" s="57"/>
      <c r="D34" s="57"/>
      <c r="E34" s="57"/>
    </row>
    <row r="35" spans="1:5" ht="15">
      <c r="A35" s="79"/>
      <c r="B35" s="34" t="s">
        <v>204</v>
      </c>
      <c r="C35" s="56">
        <f>+C26+C31</f>
        <v>0</v>
      </c>
      <c r="D35" s="56">
        <f>+D26+D31</f>
        <v>2946116.0500000045</v>
      </c>
      <c r="E35" s="56">
        <f>+E26+E31</f>
        <v>2981510.789999999</v>
      </c>
    </row>
    <row r="36" spans="1:5" ht="15.75" thickBot="1">
      <c r="A36" s="39"/>
      <c r="B36" s="37"/>
      <c r="C36" s="37"/>
      <c r="D36" s="37"/>
      <c r="E36" s="37"/>
    </row>
    <row r="37" spans="1:5" ht="3" customHeight="1" thickBot="1">
      <c r="A37" s="99"/>
      <c r="B37" s="88"/>
      <c r="C37" s="88"/>
      <c r="D37" s="88"/>
      <c r="E37" s="100"/>
    </row>
    <row r="38" spans="1:5" ht="15">
      <c r="A38" s="371" t="s">
        <v>198</v>
      </c>
      <c r="B38" s="372"/>
      <c r="C38" s="343" t="s">
        <v>206</v>
      </c>
      <c r="D38" s="340" t="s">
        <v>183</v>
      </c>
      <c r="E38" s="81" t="s">
        <v>184</v>
      </c>
    </row>
    <row r="39" spans="1:5" ht="15.75" thickBot="1">
      <c r="A39" s="373"/>
      <c r="B39" s="374"/>
      <c r="C39" s="345"/>
      <c r="D39" s="342"/>
      <c r="E39" s="82" t="s">
        <v>200</v>
      </c>
    </row>
    <row r="40" spans="1:5" ht="15">
      <c r="A40" s="75"/>
      <c r="B40" s="41"/>
      <c r="C40" s="41"/>
      <c r="D40" s="41"/>
      <c r="E40" s="41"/>
    </row>
    <row r="41" spans="1:5" ht="15">
      <c r="A41" s="76"/>
      <c r="B41" s="78" t="s">
        <v>207</v>
      </c>
      <c r="C41" s="60">
        <f>+C42+C43</f>
        <v>0</v>
      </c>
      <c r="D41" s="60">
        <f>+D42+D43</f>
        <v>0</v>
      </c>
      <c r="E41" s="60">
        <f>+E42+E43</f>
        <v>0</v>
      </c>
    </row>
    <row r="42" spans="1:5" ht="15">
      <c r="A42" s="365"/>
      <c r="B42" s="42" t="s">
        <v>208</v>
      </c>
      <c r="C42" s="80">
        <v>0</v>
      </c>
      <c r="D42" s="156">
        <v>0</v>
      </c>
      <c r="E42" s="80">
        <v>0</v>
      </c>
    </row>
    <row r="43" spans="1:5" ht="15">
      <c r="A43" s="365"/>
      <c r="B43" s="42" t="s">
        <v>209</v>
      </c>
      <c r="C43" s="80"/>
      <c r="D43" s="156"/>
      <c r="E43" s="80"/>
    </row>
    <row r="44" spans="1:5" ht="15">
      <c r="A44" s="366"/>
      <c r="B44" s="78" t="s">
        <v>210</v>
      </c>
      <c r="C44" s="77">
        <f>+C45+C46</f>
        <v>0</v>
      </c>
      <c r="D44" s="77">
        <f>+D45+D46</f>
        <v>0</v>
      </c>
      <c r="E44" s="77">
        <f>+E45+E46</f>
        <v>0</v>
      </c>
    </row>
    <row r="45" spans="1:5" ht="15">
      <c r="A45" s="366"/>
      <c r="B45" s="42" t="s">
        <v>211</v>
      </c>
      <c r="C45" s="80">
        <v>0</v>
      </c>
      <c r="D45" s="150">
        <v>0</v>
      </c>
      <c r="E45" s="150">
        <v>0</v>
      </c>
    </row>
    <row r="46" spans="1:5" ht="15">
      <c r="A46" s="366"/>
      <c r="B46" s="42" t="s">
        <v>212</v>
      </c>
      <c r="C46" s="80"/>
      <c r="D46" s="80"/>
      <c r="E46" s="80"/>
    </row>
    <row r="47" spans="1:5" ht="15">
      <c r="A47" s="76"/>
      <c r="B47" s="78"/>
      <c r="C47" s="63"/>
      <c r="D47" s="63"/>
      <c r="E47" s="63"/>
    </row>
    <row r="48" spans="1:5" ht="15">
      <c r="A48" s="366"/>
      <c r="B48" s="379" t="s">
        <v>213</v>
      </c>
      <c r="C48" s="369">
        <f>+C41-C44</f>
        <v>0</v>
      </c>
      <c r="D48" s="369">
        <f>+D41-D44</f>
        <v>0</v>
      </c>
      <c r="E48" s="369">
        <f>+E41-E44</f>
        <v>0</v>
      </c>
    </row>
    <row r="49" spans="1:5" ht="15.75" thickBot="1">
      <c r="A49" s="367"/>
      <c r="B49" s="380"/>
      <c r="C49" s="370"/>
      <c r="D49" s="370"/>
      <c r="E49" s="370"/>
    </row>
    <row r="50" spans="1:5" ht="4.5" customHeight="1" thickBot="1">
      <c r="A50" s="99"/>
      <c r="B50" s="88"/>
      <c r="C50" s="88"/>
      <c r="D50" s="88"/>
      <c r="E50" s="100"/>
    </row>
    <row r="51" spans="1:5" ht="15">
      <c r="A51" s="371" t="s">
        <v>198</v>
      </c>
      <c r="B51" s="372"/>
      <c r="C51" s="81" t="s">
        <v>181</v>
      </c>
      <c r="D51" s="340" t="s">
        <v>183</v>
      </c>
      <c r="E51" s="81" t="s">
        <v>184</v>
      </c>
    </row>
    <row r="52" spans="1:5" ht="15.75" thickBot="1">
      <c r="A52" s="373"/>
      <c r="B52" s="374"/>
      <c r="C52" s="82" t="s">
        <v>199</v>
      </c>
      <c r="D52" s="342"/>
      <c r="E52" s="82" t="s">
        <v>200</v>
      </c>
    </row>
    <row r="53" spans="1:5" ht="15">
      <c r="A53" s="375"/>
      <c r="B53" s="376"/>
      <c r="C53" s="41"/>
      <c r="D53" s="41"/>
      <c r="E53" s="41"/>
    </row>
    <row r="54" spans="1:5" ht="15">
      <c r="A54" s="365"/>
      <c r="B54" s="368" t="s">
        <v>214</v>
      </c>
      <c r="C54" s="377">
        <f>+C10</f>
        <v>71873000.26</v>
      </c>
      <c r="D54" s="377">
        <f>+D9</f>
        <v>43490165.52</v>
      </c>
      <c r="E54" s="377">
        <f>+E9</f>
        <v>43438394.04</v>
      </c>
    </row>
    <row r="55" spans="1:5" ht="15">
      <c r="A55" s="365"/>
      <c r="B55" s="368"/>
      <c r="C55" s="377"/>
      <c r="D55" s="377"/>
      <c r="E55" s="377"/>
    </row>
    <row r="56" spans="1:5" ht="22.5">
      <c r="A56" s="365"/>
      <c r="B56" s="71" t="s">
        <v>215</v>
      </c>
      <c r="C56" s="80">
        <v>0</v>
      </c>
      <c r="D56" s="80">
        <f>+D57-D58</f>
        <v>0</v>
      </c>
      <c r="E56" s="80">
        <f>+E57-E58</f>
        <v>0</v>
      </c>
    </row>
    <row r="57" spans="1:5" ht="15">
      <c r="A57" s="365"/>
      <c r="B57" s="42" t="s">
        <v>208</v>
      </c>
      <c r="C57" s="80">
        <f>+C42</f>
        <v>0</v>
      </c>
      <c r="D57" s="80">
        <f>+D42</f>
        <v>0</v>
      </c>
      <c r="E57" s="80">
        <f>+E42</f>
        <v>0</v>
      </c>
    </row>
    <row r="58" spans="1:5" ht="15">
      <c r="A58" s="365"/>
      <c r="B58" s="42" t="s">
        <v>211</v>
      </c>
      <c r="C58" s="155">
        <v>0</v>
      </c>
      <c r="D58" s="155">
        <f>+D45</f>
        <v>0</v>
      </c>
      <c r="E58" s="155">
        <f>+E45</f>
        <v>0</v>
      </c>
    </row>
    <row r="59" spans="1:5" ht="15.75" thickBot="1">
      <c r="A59" s="378"/>
      <c r="B59" s="46"/>
      <c r="C59" s="101"/>
      <c r="D59" s="101"/>
      <c r="E59" s="101"/>
    </row>
    <row r="60" spans="1:5" ht="15">
      <c r="A60" s="40"/>
      <c r="B60" s="43" t="s">
        <v>190</v>
      </c>
      <c r="C60" s="63">
        <f>+C15</f>
        <v>71873000.26</v>
      </c>
      <c r="D60" s="63">
        <f>+D14</f>
        <v>40544049.47</v>
      </c>
      <c r="E60" s="63">
        <f>+E14</f>
        <v>40456883.25</v>
      </c>
    </row>
    <row r="61" spans="1:5" ht="15">
      <c r="A61" s="40"/>
      <c r="B61" s="43"/>
      <c r="C61" s="63"/>
      <c r="D61" s="63"/>
      <c r="E61" s="63"/>
    </row>
    <row r="62" spans="1:5" ht="15">
      <c r="A62" s="40"/>
      <c r="B62" s="11" t="s">
        <v>193</v>
      </c>
      <c r="C62" s="124"/>
      <c r="D62" s="63"/>
      <c r="E62" s="63"/>
    </row>
    <row r="63" spans="1:5" ht="15">
      <c r="A63" s="40"/>
      <c r="B63" s="43"/>
      <c r="C63" s="63"/>
      <c r="D63" s="63"/>
      <c r="E63" s="63"/>
    </row>
    <row r="64" spans="1:5" ht="22.5">
      <c r="A64" s="366"/>
      <c r="B64" s="44" t="s">
        <v>216</v>
      </c>
      <c r="C64" s="62">
        <f>+C54+C56-C60+C62</f>
        <v>0</v>
      </c>
      <c r="D64" s="62">
        <f>+D54+D56-D60+D62</f>
        <v>2946116.0500000045</v>
      </c>
      <c r="E64" s="62">
        <f>+E54+E56-E60+E62</f>
        <v>2981510.789999999</v>
      </c>
    </row>
    <row r="65" spans="1:5" ht="15">
      <c r="A65" s="366"/>
      <c r="B65" s="45"/>
      <c r="C65" s="62"/>
      <c r="D65" s="62"/>
      <c r="E65" s="62"/>
    </row>
    <row r="66" spans="1:5" ht="22.5">
      <c r="A66" s="366"/>
      <c r="B66" s="44" t="s">
        <v>217</v>
      </c>
      <c r="C66" s="62">
        <f>+C64-C56</f>
        <v>0</v>
      </c>
      <c r="D66" s="62">
        <f>+D64-D56</f>
        <v>2946116.0500000045</v>
      </c>
      <c r="E66" s="62">
        <f>+E64-E56</f>
        <v>2981510.789999999</v>
      </c>
    </row>
    <row r="67" spans="1:5" ht="15.75" thickBot="1">
      <c r="A67" s="367"/>
      <c r="B67" s="46"/>
      <c r="C67" s="50"/>
      <c r="D67" s="50"/>
      <c r="E67" s="50"/>
    </row>
    <row r="68" ht="4.5" customHeight="1" thickBot="1"/>
    <row r="69" spans="1:5" ht="15">
      <c r="A69" s="371" t="s">
        <v>198</v>
      </c>
      <c r="B69" s="372"/>
      <c r="C69" s="343" t="s">
        <v>206</v>
      </c>
      <c r="D69" s="340" t="s">
        <v>183</v>
      </c>
      <c r="E69" s="9" t="s">
        <v>184</v>
      </c>
    </row>
    <row r="70" spans="1:5" ht="15.75" thickBot="1">
      <c r="A70" s="373"/>
      <c r="B70" s="374"/>
      <c r="C70" s="345"/>
      <c r="D70" s="342"/>
      <c r="E70" s="10" t="s">
        <v>200</v>
      </c>
    </row>
    <row r="71" spans="1:5" ht="15">
      <c r="A71" s="375"/>
      <c r="B71" s="376"/>
      <c r="C71" s="41"/>
      <c r="D71" s="41"/>
      <c r="E71" s="41"/>
    </row>
    <row r="72" spans="1:5" ht="15">
      <c r="A72" s="365"/>
      <c r="B72" s="368" t="s">
        <v>188</v>
      </c>
      <c r="C72" s="364"/>
      <c r="D72" s="364"/>
      <c r="E72" s="364"/>
    </row>
    <row r="73" spans="1:5" ht="15">
      <c r="A73" s="365"/>
      <c r="B73" s="368"/>
      <c r="C73" s="364"/>
      <c r="D73" s="364"/>
      <c r="E73" s="364"/>
    </row>
    <row r="74" spans="1:5" ht="22.5">
      <c r="A74" s="365"/>
      <c r="B74" s="47" t="s">
        <v>218</v>
      </c>
      <c r="C74" s="61">
        <f>+C75-C76</f>
        <v>0</v>
      </c>
      <c r="D74" s="61">
        <f>+D75-D76</f>
        <v>0</v>
      </c>
      <c r="E74" s="61">
        <f>+E75-E76</f>
        <v>0</v>
      </c>
    </row>
    <row r="75" spans="1:5" ht="22.5">
      <c r="A75" s="365"/>
      <c r="B75" s="35" t="s">
        <v>209</v>
      </c>
      <c r="C75" s="61"/>
      <c r="D75" s="61"/>
      <c r="E75" s="61"/>
    </row>
    <row r="76" spans="1:5" ht="15">
      <c r="A76" s="365"/>
      <c r="B76" s="42" t="s">
        <v>212</v>
      </c>
      <c r="C76" s="61"/>
      <c r="D76" s="61"/>
      <c r="E76" s="61"/>
    </row>
    <row r="77" spans="1:5" ht="15">
      <c r="A77" s="365"/>
      <c r="B77" s="43"/>
      <c r="C77" s="61"/>
      <c r="D77" s="61"/>
      <c r="E77" s="61"/>
    </row>
    <row r="78" spans="1:5" ht="15">
      <c r="A78" s="40"/>
      <c r="B78" s="43" t="s">
        <v>219</v>
      </c>
      <c r="C78" s="63"/>
      <c r="D78" s="63"/>
      <c r="E78" s="63"/>
    </row>
    <row r="79" spans="1:5" ht="15">
      <c r="A79" s="40"/>
      <c r="B79" s="43"/>
      <c r="C79" s="63"/>
      <c r="D79" s="63"/>
      <c r="E79" s="63"/>
    </row>
    <row r="80" spans="1:5" ht="15">
      <c r="A80" s="40"/>
      <c r="B80" s="43" t="s">
        <v>194</v>
      </c>
      <c r="C80" s="124"/>
      <c r="D80" s="63"/>
      <c r="E80" s="63"/>
    </row>
    <row r="81" spans="1:5" ht="15">
      <c r="A81" s="40"/>
      <c r="B81" s="43"/>
      <c r="C81" s="63"/>
      <c r="D81" s="63"/>
      <c r="E81" s="63"/>
    </row>
    <row r="82" spans="1:5" ht="22.5">
      <c r="A82" s="366"/>
      <c r="B82" s="44" t="s">
        <v>220</v>
      </c>
      <c r="C82" s="62">
        <f>+C72+C74-C78+C80</f>
        <v>0</v>
      </c>
      <c r="D82" s="62">
        <f>+D72+D74-D78+D80</f>
        <v>0</v>
      </c>
      <c r="E82" s="62">
        <f>+E72+E74-E78+E80</f>
        <v>0</v>
      </c>
    </row>
    <row r="83" spans="1:5" ht="15">
      <c r="A83" s="366"/>
      <c r="B83" s="45"/>
      <c r="C83" s="62"/>
      <c r="D83" s="62"/>
      <c r="E83" s="62"/>
    </row>
    <row r="84" spans="1:5" ht="22.5">
      <c r="A84" s="366"/>
      <c r="B84" s="44" t="s">
        <v>221</v>
      </c>
      <c r="C84" s="62">
        <f>+C82-C74</f>
        <v>0</v>
      </c>
      <c r="D84" s="62">
        <f>+D82-D74</f>
        <v>0</v>
      </c>
      <c r="E84" s="62">
        <f>+E82-E74</f>
        <v>0</v>
      </c>
    </row>
    <row r="85" spans="1:5" ht="15.75" thickBot="1">
      <c r="A85" s="367"/>
      <c r="B85" s="46"/>
      <c r="C85" s="50"/>
      <c r="D85" s="50"/>
      <c r="E85" s="50"/>
    </row>
    <row r="86" spans="1:5" ht="15">
      <c r="A86" s="93"/>
      <c r="B86" s="94"/>
      <c r="C86" s="93"/>
      <c r="D86" s="93"/>
      <c r="E86" s="93"/>
    </row>
  </sheetData>
  <sheetProtection/>
  <mergeCells count="41">
    <mergeCell ref="A22:A25"/>
    <mergeCell ref="A28:E28"/>
    <mergeCell ref="B1:E1"/>
    <mergeCell ref="A2:E2"/>
    <mergeCell ref="A3:E3"/>
    <mergeCell ref="A4:E4"/>
    <mergeCell ref="A6:B7"/>
    <mergeCell ref="D6:D7"/>
    <mergeCell ref="A31:A33"/>
    <mergeCell ref="A38:B39"/>
    <mergeCell ref="C38:C39"/>
    <mergeCell ref="D38:D39"/>
    <mergeCell ref="A42:A43"/>
    <mergeCell ref="A29:B29"/>
    <mergeCell ref="A44:A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E48:E49"/>
    <mergeCell ref="A69:B70"/>
    <mergeCell ref="C69:C70"/>
    <mergeCell ref="D69:D70"/>
    <mergeCell ref="A71:B71"/>
    <mergeCell ref="E54:E55"/>
    <mergeCell ref="A56:A59"/>
    <mergeCell ref="A64:A67"/>
    <mergeCell ref="C48:C49"/>
    <mergeCell ref="D48:D49"/>
    <mergeCell ref="E72:E73"/>
    <mergeCell ref="A74:A77"/>
    <mergeCell ref="A82:A85"/>
    <mergeCell ref="A72:A73"/>
    <mergeCell ref="B72:B73"/>
    <mergeCell ref="C72:C73"/>
    <mergeCell ref="D72:D73"/>
  </mergeCells>
  <printOptions/>
  <pageMargins left="1.299212598425197" right="0.7086614173228347" top="0.7480314960629921" bottom="0.7480314960629921" header="0.31496062992125984" footer="0.31496062992125984"/>
  <pageSetup fitToHeight="2" horizontalDpi="600" verticalDpi="600" orientation="portrait" scale="71" r:id="rId1"/>
  <rowBreaks count="1" manualBreakCount="1">
    <brk id="5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82"/>
  <sheetViews>
    <sheetView view="pageBreakPreview" zoomScaleSheetLayoutView="100" zoomScalePageLayoutView="0" workbookViewId="0" topLeftCell="A1">
      <selection activeCell="B14" sqref="B14:C14"/>
    </sheetView>
  </sheetViews>
  <sheetFormatPr defaultColWidth="11.421875" defaultRowHeight="15"/>
  <cols>
    <col min="1" max="1" width="2.57421875" style="0" customWidth="1"/>
    <col min="2" max="2" width="3.57421875" style="0" customWidth="1"/>
    <col min="3" max="3" width="54.57421875" style="0" customWidth="1"/>
    <col min="8" max="8" width="11.7109375" style="0" bestFit="1" customWidth="1"/>
  </cols>
  <sheetData>
    <row r="1" spans="1:9" ht="15">
      <c r="A1" s="137"/>
      <c r="B1" s="138"/>
      <c r="C1" s="388" t="s">
        <v>298</v>
      </c>
      <c r="D1" s="388"/>
      <c r="E1" s="388"/>
      <c r="F1" s="388"/>
      <c r="G1" s="388"/>
      <c r="H1" s="388"/>
      <c r="I1" s="139"/>
    </row>
    <row r="2" spans="1:9" ht="15">
      <c r="A2" s="390" t="s">
        <v>297</v>
      </c>
      <c r="B2" s="388"/>
      <c r="C2" s="388"/>
      <c r="D2" s="388"/>
      <c r="E2" s="388"/>
      <c r="F2" s="388"/>
      <c r="G2" s="388"/>
      <c r="H2" s="388"/>
      <c r="I2" s="389"/>
    </row>
    <row r="3" spans="1:9" ht="15">
      <c r="A3" s="390" t="s">
        <v>302</v>
      </c>
      <c r="B3" s="388"/>
      <c r="C3" s="388"/>
      <c r="D3" s="388"/>
      <c r="E3" s="388"/>
      <c r="F3" s="388"/>
      <c r="G3" s="388"/>
      <c r="H3" s="388"/>
      <c r="I3" s="389"/>
    </row>
    <row r="4" spans="1:9" ht="15.75" thickBot="1">
      <c r="A4" s="391" t="s">
        <v>0</v>
      </c>
      <c r="B4" s="392"/>
      <c r="C4" s="392"/>
      <c r="D4" s="392"/>
      <c r="E4" s="392"/>
      <c r="F4" s="392"/>
      <c r="G4" s="392"/>
      <c r="H4" s="392"/>
      <c r="I4" s="393"/>
    </row>
    <row r="5" spans="1:9" ht="15.75" thickBot="1">
      <c r="A5" s="361"/>
      <c r="B5" s="362"/>
      <c r="C5" s="363"/>
      <c r="D5" s="413" t="s">
        <v>222</v>
      </c>
      <c r="E5" s="414"/>
      <c r="F5" s="414"/>
      <c r="G5" s="414"/>
      <c r="H5" s="415"/>
      <c r="I5" s="340" t="s">
        <v>223</v>
      </c>
    </row>
    <row r="6" spans="1:9" ht="15">
      <c r="A6" s="390" t="s">
        <v>198</v>
      </c>
      <c r="B6" s="388"/>
      <c r="C6" s="389"/>
      <c r="D6" s="340" t="s">
        <v>225</v>
      </c>
      <c r="E6" s="343" t="s">
        <v>226</v>
      </c>
      <c r="F6" s="340" t="s">
        <v>227</v>
      </c>
      <c r="G6" s="340" t="s">
        <v>183</v>
      </c>
      <c r="H6" s="340" t="s">
        <v>228</v>
      </c>
      <c r="I6" s="341"/>
    </row>
    <row r="7" spans="1:9" ht="19.5" customHeight="1" thickBot="1">
      <c r="A7" s="391" t="s">
        <v>224</v>
      </c>
      <c r="B7" s="392"/>
      <c r="C7" s="393"/>
      <c r="D7" s="342"/>
      <c r="E7" s="345"/>
      <c r="F7" s="342"/>
      <c r="G7" s="342"/>
      <c r="H7" s="342"/>
      <c r="I7" s="342"/>
    </row>
    <row r="8" spans="1:9" ht="15">
      <c r="A8" s="409"/>
      <c r="B8" s="410"/>
      <c r="C8" s="411"/>
      <c r="D8" s="160"/>
      <c r="E8" s="160"/>
      <c r="F8" s="160"/>
      <c r="G8" s="160"/>
      <c r="H8" s="160"/>
      <c r="I8" s="160"/>
    </row>
    <row r="9" spans="1:9" ht="15">
      <c r="A9" s="396" t="s">
        <v>229</v>
      </c>
      <c r="B9" s="397"/>
      <c r="C9" s="412"/>
      <c r="D9" s="67"/>
      <c r="E9" s="67"/>
      <c r="F9" s="67"/>
      <c r="G9" s="67"/>
      <c r="H9" s="67"/>
      <c r="I9" s="67"/>
    </row>
    <row r="10" spans="1:9" ht="15">
      <c r="A10" s="143"/>
      <c r="B10" s="399" t="s">
        <v>230</v>
      </c>
      <c r="C10" s="400"/>
      <c r="D10" s="67"/>
      <c r="E10" s="67"/>
      <c r="F10" s="67"/>
      <c r="G10" s="67"/>
      <c r="H10" s="67"/>
      <c r="I10" s="67">
        <f>+H10-D10</f>
        <v>0</v>
      </c>
    </row>
    <row r="11" spans="1:9" ht="15">
      <c r="A11" s="143"/>
      <c r="B11" s="399" t="s">
        <v>231</v>
      </c>
      <c r="C11" s="400"/>
      <c r="D11" s="67"/>
      <c r="E11" s="67"/>
      <c r="F11" s="67"/>
      <c r="G11" s="67"/>
      <c r="H11" s="67"/>
      <c r="I11" s="67">
        <f aca="true" t="shared" si="0" ref="I11:I41">+H11-D11</f>
        <v>0</v>
      </c>
    </row>
    <row r="12" spans="1:9" ht="15">
      <c r="A12" s="143"/>
      <c r="B12" s="399" t="s">
        <v>232</v>
      </c>
      <c r="C12" s="400"/>
      <c r="D12" s="67"/>
      <c r="E12" s="67"/>
      <c r="F12" s="67"/>
      <c r="G12" s="67"/>
      <c r="H12" s="67"/>
      <c r="I12" s="67">
        <f t="shared" si="0"/>
        <v>0</v>
      </c>
    </row>
    <row r="13" spans="1:9" ht="15">
      <c r="A13" s="143"/>
      <c r="B13" s="399" t="s">
        <v>233</v>
      </c>
      <c r="C13" s="400"/>
      <c r="D13" s="67"/>
      <c r="E13" s="67"/>
      <c r="F13" s="67"/>
      <c r="G13" s="67"/>
      <c r="H13" s="67"/>
      <c r="I13" s="67">
        <f t="shared" si="0"/>
        <v>0</v>
      </c>
    </row>
    <row r="14" spans="1:9" ht="15">
      <c r="A14" s="143"/>
      <c r="B14" s="399" t="s">
        <v>234</v>
      </c>
      <c r="C14" s="400"/>
      <c r="D14" s="67">
        <v>19964500</v>
      </c>
      <c r="E14" s="67">
        <v>0</v>
      </c>
      <c r="F14" s="67">
        <v>19964500</v>
      </c>
      <c r="G14" s="67">
        <v>15213481.34</v>
      </c>
      <c r="H14" s="67">
        <v>15213481.34</v>
      </c>
      <c r="I14" s="67">
        <f t="shared" si="0"/>
        <v>-4751018.66</v>
      </c>
    </row>
    <row r="15" spans="1:9" ht="15">
      <c r="A15" s="143"/>
      <c r="B15" s="399" t="s">
        <v>235</v>
      </c>
      <c r="C15" s="400"/>
      <c r="D15" s="67"/>
      <c r="E15" s="67"/>
      <c r="F15" s="67"/>
      <c r="G15" s="67">
        <v>0</v>
      </c>
      <c r="H15" s="67">
        <v>0</v>
      </c>
      <c r="I15" s="67">
        <f t="shared" si="0"/>
        <v>0</v>
      </c>
    </row>
    <row r="16" spans="1:9" ht="15">
      <c r="A16" s="143"/>
      <c r="B16" s="399" t="s">
        <v>236</v>
      </c>
      <c r="C16" s="400"/>
      <c r="D16" s="67">
        <v>40742500.26</v>
      </c>
      <c r="E16" s="67">
        <v>0</v>
      </c>
      <c r="F16" s="67">
        <v>40742500.26</v>
      </c>
      <c r="G16" s="67">
        <v>19250684.18</v>
      </c>
      <c r="H16" s="67">
        <v>19198912.7</v>
      </c>
      <c r="I16" s="67">
        <f t="shared" si="0"/>
        <v>-21543587.56</v>
      </c>
    </row>
    <row r="17" spans="1:9" ht="15">
      <c r="A17" s="403"/>
      <c r="B17" s="399" t="s">
        <v>237</v>
      </c>
      <c r="C17" s="400"/>
      <c r="D17" s="405">
        <f>SUM(D19:D29)</f>
        <v>0</v>
      </c>
      <c r="E17" s="405">
        <f>SUM(E19:E29)</f>
        <v>0</v>
      </c>
      <c r="F17" s="405">
        <f>SUM(F19:F29)</f>
        <v>0</v>
      </c>
      <c r="G17" s="405">
        <f>SUM(G19:G29)</f>
        <v>0</v>
      </c>
      <c r="H17" s="405">
        <f>SUM(H19:H29)</f>
        <v>0</v>
      </c>
      <c r="I17" s="408">
        <f>+H17-D17</f>
        <v>0</v>
      </c>
    </row>
    <row r="18" spans="1:9" ht="15">
      <c r="A18" s="403"/>
      <c r="B18" s="399" t="s">
        <v>238</v>
      </c>
      <c r="C18" s="400"/>
      <c r="D18" s="405"/>
      <c r="E18" s="405"/>
      <c r="F18" s="405"/>
      <c r="G18" s="405"/>
      <c r="H18" s="405"/>
      <c r="I18" s="408"/>
    </row>
    <row r="19" spans="1:9" ht="15">
      <c r="A19" s="143"/>
      <c r="B19" s="142"/>
      <c r="C19" s="140" t="s">
        <v>239</v>
      </c>
      <c r="D19" s="67"/>
      <c r="E19" s="67"/>
      <c r="F19" s="67"/>
      <c r="G19" s="67"/>
      <c r="H19" s="67"/>
      <c r="I19" s="67">
        <f t="shared" si="0"/>
        <v>0</v>
      </c>
    </row>
    <row r="20" spans="1:9" ht="15">
      <c r="A20" s="143"/>
      <c r="B20" s="142"/>
      <c r="C20" s="140" t="s">
        <v>240</v>
      </c>
      <c r="D20" s="67"/>
      <c r="E20" s="67"/>
      <c r="F20" s="67"/>
      <c r="G20" s="67"/>
      <c r="H20" s="67"/>
      <c r="I20" s="67">
        <f t="shared" si="0"/>
        <v>0</v>
      </c>
    </row>
    <row r="21" spans="1:9" ht="15">
      <c r="A21" s="143"/>
      <c r="B21" s="142"/>
      <c r="C21" s="140" t="s">
        <v>241</v>
      </c>
      <c r="D21" s="67"/>
      <c r="E21" s="67"/>
      <c r="F21" s="67"/>
      <c r="G21" s="67"/>
      <c r="H21" s="67"/>
      <c r="I21" s="67">
        <f t="shared" si="0"/>
        <v>0</v>
      </c>
    </row>
    <row r="22" spans="1:9" ht="15">
      <c r="A22" s="143"/>
      <c r="B22" s="142"/>
      <c r="C22" s="140" t="s">
        <v>242</v>
      </c>
      <c r="D22" s="67"/>
      <c r="E22" s="67"/>
      <c r="F22" s="67"/>
      <c r="G22" s="67"/>
      <c r="H22" s="67"/>
      <c r="I22" s="67">
        <f t="shared" si="0"/>
        <v>0</v>
      </c>
    </row>
    <row r="23" spans="1:9" ht="15">
      <c r="A23" s="143"/>
      <c r="B23" s="142"/>
      <c r="C23" s="140" t="s">
        <v>243</v>
      </c>
      <c r="D23" s="67"/>
      <c r="E23" s="67"/>
      <c r="F23" s="67"/>
      <c r="G23" s="67"/>
      <c r="H23" s="67"/>
      <c r="I23" s="67">
        <f t="shared" si="0"/>
        <v>0</v>
      </c>
    </row>
    <row r="24" spans="1:9" ht="15">
      <c r="A24" s="143"/>
      <c r="B24" s="142"/>
      <c r="C24" s="140" t="s">
        <v>244</v>
      </c>
      <c r="D24" s="67"/>
      <c r="E24" s="67"/>
      <c r="F24" s="67"/>
      <c r="G24" s="67"/>
      <c r="H24" s="67"/>
      <c r="I24" s="67">
        <f t="shared" si="0"/>
        <v>0</v>
      </c>
    </row>
    <row r="25" spans="1:9" ht="15">
      <c r="A25" s="143"/>
      <c r="B25" s="142"/>
      <c r="C25" s="140" t="s">
        <v>245</v>
      </c>
      <c r="D25" s="67"/>
      <c r="E25" s="67"/>
      <c r="F25" s="67"/>
      <c r="G25" s="67"/>
      <c r="H25" s="67"/>
      <c r="I25" s="67">
        <f t="shared" si="0"/>
        <v>0</v>
      </c>
    </row>
    <row r="26" spans="1:9" ht="15">
      <c r="A26" s="143"/>
      <c r="B26" s="142"/>
      <c r="C26" s="140" t="s">
        <v>246</v>
      </c>
      <c r="D26" s="67"/>
      <c r="E26" s="67"/>
      <c r="F26" s="67"/>
      <c r="G26" s="67"/>
      <c r="H26" s="67"/>
      <c r="I26" s="67">
        <f t="shared" si="0"/>
        <v>0</v>
      </c>
    </row>
    <row r="27" spans="1:9" ht="15">
      <c r="A27" s="143"/>
      <c r="B27" s="142"/>
      <c r="C27" s="140" t="s">
        <v>247</v>
      </c>
      <c r="D27" s="67"/>
      <c r="E27" s="67"/>
      <c r="F27" s="67"/>
      <c r="G27" s="67"/>
      <c r="H27" s="67"/>
      <c r="I27" s="67">
        <f t="shared" si="0"/>
        <v>0</v>
      </c>
    </row>
    <row r="28" spans="1:9" ht="15">
      <c r="A28" s="143"/>
      <c r="B28" s="142"/>
      <c r="C28" s="140" t="s">
        <v>248</v>
      </c>
      <c r="D28" s="67"/>
      <c r="E28" s="67"/>
      <c r="F28" s="67"/>
      <c r="G28" s="67"/>
      <c r="H28" s="67"/>
      <c r="I28" s="67">
        <f t="shared" si="0"/>
        <v>0</v>
      </c>
    </row>
    <row r="29" spans="1:9" ht="15">
      <c r="A29" s="143"/>
      <c r="B29" s="142"/>
      <c r="C29" s="140" t="s">
        <v>249</v>
      </c>
      <c r="D29" s="67"/>
      <c r="E29" s="67"/>
      <c r="F29" s="67"/>
      <c r="G29" s="67"/>
      <c r="H29" s="67"/>
      <c r="I29" s="67">
        <f t="shared" si="0"/>
        <v>0</v>
      </c>
    </row>
    <row r="30" spans="1:9" ht="15">
      <c r="A30" s="143"/>
      <c r="B30" s="399" t="s">
        <v>250</v>
      </c>
      <c r="C30" s="400"/>
      <c r="D30" s="67">
        <f>SUM(D31:D35)</f>
        <v>0</v>
      </c>
      <c r="E30" s="67">
        <f>SUM(E31:E35)</f>
        <v>0</v>
      </c>
      <c r="F30" s="67">
        <f>SUM(F31:F35)</f>
        <v>0</v>
      </c>
      <c r="G30" s="67">
        <f>SUM(G31:G35)</f>
        <v>0</v>
      </c>
      <c r="H30" s="67">
        <f>SUM(H31:H35)</f>
        <v>0</v>
      </c>
      <c r="I30" s="67">
        <f t="shared" si="0"/>
        <v>0</v>
      </c>
    </row>
    <row r="31" spans="1:9" ht="15">
      <c r="A31" s="143"/>
      <c r="B31" s="142"/>
      <c r="C31" s="140" t="s">
        <v>251</v>
      </c>
      <c r="D31" s="67"/>
      <c r="E31" s="67"/>
      <c r="F31" s="67"/>
      <c r="G31" s="67"/>
      <c r="H31" s="67"/>
      <c r="I31" s="67">
        <f t="shared" si="0"/>
        <v>0</v>
      </c>
    </row>
    <row r="32" spans="1:9" ht="15">
      <c r="A32" s="143"/>
      <c r="B32" s="142"/>
      <c r="C32" s="140" t="s">
        <v>252</v>
      </c>
      <c r="D32" s="67"/>
      <c r="E32" s="67"/>
      <c r="F32" s="67"/>
      <c r="G32" s="67"/>
      <c r="H32" s="67"/>
      <c r="I32" s="67">
        <f t="shared" si="0"/>
        <v>0</v>
      </c>
    </row>
    <row r="33" spans="1:9" ht="15">
      <c r="A33" s="143"/>
      <c r="B33" s="142"/>
      <c r="C33" s="140" t="s">
        <v>253</v>
      </c>
      <c r="D33" s="67"/>
      <c r="E33" s="67"/>
      <c r="F33" s="67"/>
      <c r="G33" s="67"/>
      <c r="H33" s="67"/>
      <c r="I33" s="67">
        <f t="shared" si="0"/>
        <v>0</v>
      </c>
    </row>
    <row r="34" spans="1:9" ht="15">
      <c r="A34" s="143"/>
      <c r="B34" s="142"/>
      <c r="C34" s="140" t="s">
        <v>254</v>
      </c>
      <c r="D34" s="67"/>
      <c r="E34" s="67"/>
      <c r="F34" s="67"/>
      <c r="G34" s="67"/>
      <c r="H34" s="67"/>
      <c r="I34" s="67">
        <f t="shared" si="0"/>
        <v>0</v>
      </c>
    </row>
    <row r="35" spans="1:9" ht="15">
      <c r="A35" s="143"/>
      <c r="B35" s="142"/>
      <c r="C35" s="140" t="s">
        <v>255</v>
      </c>
      <c r="D35" s="67"/>
      <c r="E35" s="67"/>
      <c r="F35" s="67"/>
      <c r="G35" s="67"/>
      <c r="H35" s="67"/>
      <c r="I35" s="67">
        <f t="shared" si="0"/>
        <v>0</v>
      </c>
    </row>
    <row r="36" spans="1:9" ht="15">
      <c r="A36" s="143"/>
      <c r="B36" s="406" t="s">
        <v>256</v>
      </c>
      <c r="C36" s="407"/>
      <c r="D36" s="157">
        <v>11166000</v>
      </c>
      <c r="E36" s="157">
        <v>0</v>
      </c>
      <c r="F36" s="157">
        <v>11166000</v>
      </c>
      <c r="G36" s="157">
        <v>9026000</v>
      </c>
      <c r="H36" s="157">
        <v>9026000</v>
      </c>
      <c r="I36" s="67">
        <f t="shared" si="0"/>
        <v>-2140000</v>
      </c>
    </row>
    <row r="37" spans="1:9" ht="15">
      <c r="A37" s="143"/>
      <c r="B37" s="399" t="s">
        <v>257</v>
      </c>
      <c r="C37" s="400"/>
      <c r="D37" s="67">
        <f>+D38</f>
        <v>0</v>
      </c>
      <c r="E37" s="67">
        <f>+E38</f>
        <v>0</v>
      </c>
      <c r="F37" s="67">
        <f>+F38</f>
        <v>0</v>
      </c>
      <c r="G37" s="67">
        <f>+G38</f>
        <v>0</v>
      </c>
      <c r="H37" s="67">
        <f>+H38</f>
        <v>0</v>
      </c>
      <c r="I37" s="67">
        <f t="shared" si="0"/>
        <v>0</v>
      </c>
    </row>
    <row r="38" spans="1:9" ht="15">
      <c r="A38" s="143"/>
      <c r="B38" s="142"/>
      <c r="C38" s="140" t="s">
        <v>258</v>
      </c>
      <c r="D38" s="67"/>
      <c r="E38" s="67"/>
      <c r="F38" s="67"/>
      <c r="G38" s="67"/>
      <c r="H38" s="67"/>
      <c r="I38" s="67">
        <f t="shared" si="0"/>
        <v>0</v>
      </c>
    </row>
    <row r="39" spans="1:9" ht="15">
      <c r="A39" s="143"/>
      <c r="B39" s="399" t="s">
        <v>259</v>
      </c>
      <c r="C39" s="400"/>
      <c r="D39" s="67">
        <f>+D40+D41</f>
        <v>0</v>
      </c>
      <c r="E39" s="67">
        <f>+E40+E41</f>
        <v>0</v>
      </c>
      <c r="F39" s="67">
        <f>+F40+F41</f>
        <v>0</v>
      </c>
      <c r="G39" s="67">
        <f>+G40+G41</f>
        <v>0</v>
      </c>
      <c r="H39" s="67">
        <f>+H40+H41</f>
        <v>0</v>
      </c>
      <c r="I39" s="67">
        <f t="shared" si="0"/>
        <v>0</v>
      </c>
    </row>
    <row r="40" spans="1:9" ht="15">
      <c r="A40" s="143"/>
      <c r="B40" s="142"/>
      <c r="C40" s="140" t="s">
        <v>260</v>
      </c>
      <c r="D40" s="67"/>
      <c r="E40" s="67"/>
      <c r="F40" s="67"/>
      <c r="G40" s="67"/>
      <c r="H40" s="67"/>
      <c r="I40" s="67">
        <f t="shared" si="0"/>
        <v>0</v>
      </c>
    </row>
    <row r="41" spans="1:9" ht="15">
      <c r="A41" s="143"/>
      <c r="B41" s="142"/>
      <c r="C41" s="140" t="s">
        <v>261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f t="shared" si="0"/>
        <v>0</v>
      </c>
    </row>
    <row r="42" spans="1:9" ht="15">
      <c r="A42" s="143"/>
      <c r="B42" s="142"/>
      <c r="C42" s="140"/>
      <c r="D42" s="67"/>
      <c r="E42" s="67"/>
      <c r="F42" s="67"/>
      <c r="G42" s="67"/>
      <c r="H42" s="67"/>
      <c r="I42" s="67"/>
    </row>
    <row r="43" spans="1:9" ht="15">
      <c r="A43" s="396" t="s">
        <v>262</v>
      </c>
      <c r="B43" s="397"/>
      <c r="C43" s="398"/>
      <c r="D43" s="404">
        <f>+D10+D11+D12+D13+D14+D15+D16+D17+D30+D36+D37+D39</f>
        <v>71873000.25999999</v>
      </c>
      <c r="E43" s="404">
        <f>+E10+E11+E12+E13+E14+E15+E16+E17+E30+E36+E37+E39</f>
        <v>0</v>
      </c>
      <c r="F43" s="404">
        <f>+F10+F11+F12+F13+F14+F15+F16+F17+F30+F36+F37+F39</f>
        <v>71873000.25999999</v>
      </c>
      <c r="G43" s="404">
        <f>+G10+G11+G12+G13+G14+G15+G16+G17+G30+G36+G37+G39</f>
        <v>43490165.519999996</v>
      </c>
      <c r="H43" s="404">
        <f>+H10+H11+H12+H13+H14+H15+H16+H17+H30+H36+H37+H39</f>
        <v>43438394.04</v>
      </c>
      <c r="I43" s="404">
        <f>+I14+I16+I36+I39</f>
        <v>-28434606.22</v>
      </c>
    </row>
    <row r="44" spans="1:9" ht="15">
      <c r="A44" s="396" t="s">
        <v>263</v>
      </c>
      <c r="B44" s="397"/>
      <c r="C44" s="398"/>
      <c r="D44" s="404"/>
      <c r="E44" s="404"/>
      <c r="F44" s="404"/>
      <c r="G44" s="404"/>
      <c r="H44" s="404"/>
      <c r="I44" s="404"/>
    </row>
    <row r="45" spans="1:9" ht="15">
      <c r="A45" s="403"/>
      <c r="B45" s="399"/>
      <c r="C45" s="400"/>
      <c r="D45" s="404"/>
      <c r="E45" s="404"/>
      <c r="F45" s="404"/>
      <c r="G45" s="404"/>
      <c r="H45" s="404"/>
      <c r="I45" s="404"/>
    </row>
    <row r="46" spans="1:9" ht="15">
      <c r="A46" s="396" t="s">
        <v>264</v>
      </c>
      <c r="B46" s="397"/>
      <c r="C46" s="398"/>
      <c r="D46" s="161"/>
      <c r="E46" s="161"/>
      <c r="F46" s="161"/>
      <c r="G46" s="161"/>
      <c r="H46" s="161"/>
      <c r="I46" s="69">
        <f>+H46-D46</f>
        <v>0</v>
      </c>
    </row>
    <row r="47" spans="1:9" ht="15">
      <c r="A47" s="143"/>
      <c r="B47" s="142"/>
      <c r="C47" s="140"/>
      <c r="D47" s="67"/>
      <c r="E47" s="67"/>
      <c r="F47" s="67"/>
      <c r="G47" s="67"/>
      <c r="H47" s="67"/>
      <c r="I47" s="67"/>
    </row>
    <row r="48" spans="1:9" ht="15">
      <c r="A48" s="396" t="s">
        <v>265</v>
      </c>
      <c r="B48" s="397"/>
      <c r="C48" s="398"/>
      <c r="D48" s="67"/>
      <c r="E48" s="67"/>
      <c r="F48" s="67"/>
      <c r="G48" s="67"/>
      <c r="H48" s="67"/>
      <c r="I48" s="67"/>
    </row>
    <row r="49" spans="1:9" ht="15">
      <c r="A49" s="143"/>
      <c r="B49" s="399" t="s">
        <v>266</v>
      </c>
      <c r="C49" s="400"/>
      <c r="D49" s="67">
        <f>SUM(D50:D57)</f>
        <v>0</v>
      </c>
      <c r="E49" s="67">
        <f>SUM(E50:E57)</f>
        <v>0</v>
      </c>
      <c r="F49" s="67">
        <f>SUM(F50:F57)</f>
        <v>0</v>
      </c>
      <c r="G49" s="67">
        <f>SUM(G50:G57)</f>
        <v>0</v>
      </c>
      <c r="H49" s="67">
        <f>SUM(H50:H57)</f>
        <v>0</v>
      </c>
      <c r="I49" s="67">
        <f aca="true" t="shared" si="1" ref="I49:I66">+H49-D49</f>
        <v>0</v>
      </c>
    </row>
    <row r="50" spans="1:9" ht="15">
      <c r="A50" s="143"/>
      <c r="B50" s="142"/>
      <c r="C50" s="140" t="s">
        <v>267</v>
      </c>
      <c r="D50" s="67"/>
      <c r="E50" s="67"/>
      <c r="F50" s="67"/>
      <c r="G50" s="67"/>
      <c r="H50" s="67"/>
      <c r="I50" s="67">
        <f t="shared" si="1"/>
        <v>0</v>
      </c>
    </row>
    <row r="51" spans="1:9" ht="15">
      <c r="A51" s="143"/>
      <c r="B51" s="142"/>
      <c r="C51" s="140" t="s">
        <v>268</v>
      </c>
      <c r="D51" s="67"/>
      <c r="E51" s="67"/>
      <c r="F51" s="67"/>
      <c r="G51" s="67"/>
      <c r="H51" s="67"/>
      <c r="I51" s="67">
        <f t="shared" si="1"/>
        <v>0</v>
      </c>
    </row>
    <row r="52" spans="1:9" ht="15">
      <c r="A52" s="143"/>
      <c r="B52" s="142"/>
      <c r="C52" s="140" t="s">
        <v>269</v>
      </c>
      <c r="D52" s="67"/>
      <c r="E52" s="67"/>
      <c r="F52" s="67"/>
      <c r="G52" s="67"/>
      <c r="H52" s="67"/>
      <c r="I52" s="67">
        <f t="shared" si="1"/>
        <v>0</v>
      </c>
    </row>
    <row r="53" spans="1:9" ht="22.5">
      <c r="A53" s="143"/>
      <c r="B53" s="142"/>
      <c r="C53" s="141" t="s">
        <v>270</v>
      </c>
      <c r="D53" s="67"/>
      <c r="E53" s="67"/>
      <c r="F53" s="67"/>
      <c r="G53" s="67"/>
      <c r="H53" s="67"/>
      <c r="I53" s="67">
        <f t="shared" si="1"/>
        <v>0</v>
      </c>
    </row>
    <row r="54" spans="1:9" ht="15">
      <c r="A54" s="143"/>
      <c r="B54" s="142"/>
      <c r="C54" s="141" t="s">
        <v>271</v>
      </c>
      <c r="D54" s="67"/>
      <c r="E54" s="67"/>
      <c r="F54" s="67"/>
      <c r="G54" s="67"/>
      <c r="H54" s="67"/>
      <c r="I54" s="67">
        <f t="shared" si="1"/>
        <v>0</v>
      </c>
    </row>
    <row r="55" spans="1:9" ht="15">
      <c r="A55" s="143"/>
      <c r="B55" s="142"/>
      <c r="C55" s="141" t="s">
        <v>272</v>
      </c>
      <c r="D55" s="67"/>
      <c r="E55" s="67"/>
      <c r="F55" s="67"/>
      <c r="G55" s="67"/>
      <c r="H55" s="67"/>
      <c r="I55" s="67">
        <f t="shared" si="1"/>
        <v>0</v>
      </c>
    </row>
    <row r="56" spans="1:9" ht="22.5">
      <c r="A56" s="143"/>
      <c r="B56" s="142"/>
      <c r="C56" s="141" t="s">
        <v>273</v>
      </c>
      <c r="D56" s="67"/>
      <c r="E56" s="67"/>
      <c r="F56" s="67"/>
      <c r="G56" s="67"/>
      <c r="H56" s="67"/>
      <c r="I56" s="67">
        <f t="shared" si="1"/>
        <v>0</v>
      </c>
    </row>
    <row r="57" spans="1:9" ht="22.5">
      <c r="A57" s="143"/>
      <c r="B57" s="142"/>
      <c r="C57" s="144" t="s">
        <v>274</v>
      </c>
      <c r="D57" s="67"/>
      <c r="E57" s="67"/>
      <c r="F57" s="67"/>
      <c r="G57" s="67"/>
      <c r="H57" s="67"/>
      <c r="I57" s="67">
        <f t="shared" si="1"/>
        <v>0</v>
      </c>
    </row>
    <row r="58" spans="1:9" ht="15">
      <c r="A58" s="143"/>
      <c r="B58" s="399" t="s">
        <v>275</v>
      </c>
      <c r="C58" s="400"/>
      <c r="D58" s="68">
        <f>+D59+D60+D61+D62</f>
        <v>0</v>
      </c>
      <c r="E58" s="68">
        <f>+E59+E60+E61+E62</f>
        <v>0</v>
      </c>
      <c r="F58" s="68">
        <f>+F59+F60+F61+F62</f>
        <v>0</v>
      </c>
      <c r="G58" s="68">
        <f>+G59+G60+G61+G62</f>
        <v>0</v>
      </c>
      <c r="H58" s="68">
        <f>+H59+H60+H61+H62</f>
        <v>0</v>
      </c>
      <c r="I58" s="67">
        <f t="shared" si="1"/>
        <v>0</v>
      </c>
    </row>
    <row r="59" spans="1:9" ht="15">
      <c r="A59" s="143"/>
      <c r="B59" s="142"/>
      <c r="C59" s="140" t="s">
        <v>276</v>
      </c>
      <c r="D59" s="67"/>
      <c r="E59" s="67"/>
      <c r="F59" s="67"/>
      <c r="G59" s="67"/>
      <c r="H59" s="67"/>
      <c r="I59" s="67">
        <f t="shared" si="1"/>
        <v>0</v>
      </c>
    </row>
    <row r="60" spans="1:9" ht="15">
      <c r="A60" s="143"/>
      <c r="B60" s="142"/>
      <c r="C60" s="140" t="s">
        <v>277</v>
      </c>
      <c r="D60" s="67"/>
      <c r="E60" s="67"/>
      <c r="F60" s="67"/>
      <c r="G60" s="67"/>
      <c r="H60" s="67"/>
      <c r="I60" s="67">
        <f t="shared" si="1"/>
        <v>0</v>
      </c>
    </row>
    <row r="61" spans="1:9" ht="15">
      <c r="A61" s="143"/>
      <c r="B61" s="142"/>
      <c r="C61" s="140" t="s">
        <v>278</v>
      </c>
      <c r="D61" s="67"/>
      <c r="E61" s="67"/>
      <c r="F61" s="67"/>
      <c r="G61" s="67"/>
      <c r="H61" s="67"/>
      <c r="I61" s="67">
        <f t="shared" si="1"/>
        <v>0</v>
      </c>
    </row>
    <row r="62" spans="1:9" ht="15">
      <c r="A62" s="143"/>
      <c r="B62" s="142"/>
      <c r="C62" s="140" t="s">
        <v>279</v>
      </c>
      <c r="D62" s="67"/>
      <c r="E62" s="67"/>
      <c r="F62" s="67"/>
      <c r="G62" s="67"/>
      <c r="H62" s="67"/>
      <c r="I62" s="67">
        <f t="shared" si="1"/>
        <v>0</v>
      </c>
    </row>
    <row r="63" spans="1:9" ht="15">
      <c r="A63" s="143"/>
      <c r="B63" s="399" t="s">
        <v>280</v>
      </c>
      <c r="C63" s="400"/>
      <c r="D63" s="67">
        <f>+D64+D65</f>
        <v>0</v>
      </c>
      <c r="E63" s="67">
        <f>+E64+E65</f>
        <v>0</v>
      </c>
      <c r="F63" s="67">
        <f>+F64+F65</f>
        <v>0</v>
      </c>
      <c r="G63" s="67">
        <f>+G64+G65</f>
        <v>0</v>
      </c>
      <c r="H63" s="67">
        <f>+H64+H65</f>
        <v>0</v>
      </c>
      <c r="I63" s="67">
        <f t="shared" si="1"/>
        <v>0</v>
      </c>
    </row>
    <row r="64" spans="1:9" ht="22.5">
      <c r="A64" s="143"/>
      <c r="B64" s="142"/>
      <c r="C64" s="141" t="s">
        <v>281</v>
      </c>
      <c r="D64" s="67"/>
      <c r="E64" s="67"/>
      <c r="F64" s="67"/>
      <c r="G64" s="67"/>
      <c r="H64" s="67"/>
      <c r="I64" s="67">
        <f t="shared" si="1"/>
        <v>0</v>
      </c>
    </row>
    <row r="65" spans="1:9" ht="15">
      <c r="A65" s="143"/>
      <c r="B65" s="142"/>
      <c r="C65" s="140" t="s">
        <v>282</v>
      </c>
      <c r="D65" s="67"/>
      <c r="E65" s="67"/>
      <c r="F65" s="67"/>
      <c r="G65" s="67"/>
      <c r="H65" s="67"/>
      <c r="I65" s="67">
        <f t="shared" si="1"/>
        <v>0</v>
      </c>
    </row>
    <row r="66" spans="1:9" ht="15">
      <c r="A66" s="143"/>
      <c r="B66" s="399" t="s">
        <v>283</v>
      </c>
      <c r="C66" s="400"/>
      <c r="D66" s="67"/>
      <c r="E66" s="67"/>
      <c r="F66" s="67"/>
      <c r="G66" s="67"/>
      <c r="H66" s="67"/>
      <c r="I66" s="67">
        <f t="shared" si="1"/>
        <v>0</v>
      </c>
    </row>
    <row r="67" spans="1:9" ht="15.75" thickBot="1">
      <c r="A67" s="48"/>
      <c r="B67" s="394" t="s">
        <v>284</v>
      </c>
      <c r="C67" s="395"/>
      <c r="D67" s="95"/>
      <c r="E67" s="95"/>
      <c r="F67" s="95"/>
      <c r="G67" s="95"/>
      <c r="H67" s="95"/>
      <c r="I67" s="95">
        <f>+H67-D67</f>
        <v>0</v>
      </c>
    </row>
    <row r="68" spans="1:9" ht="15">
      <c r="A68" s="143"/>
      <c r="B68" s="399"/>
      <c r="C68" s="400"/>
      <c r="D68" s="67"/>
      <c r="E68" s="67"/>
      <c r="F68" s="67"/>
      <c r="G68" s="67"/>
      <c r="H68" s="67"/>
      <c r="I68" s="67"/>
    </row>
    <row r="69" spans="1:9" ht="15">
      <c r="A69" s="396" t="s">
        <v>285</v>
      </c>
      <c r="B69" s="397"/>
      <c r="C69" s="398"/>
      <c r="D69" s="69">
        <f>+D49+D58+D63+D66+D67</f>
        <v>0</v>
      </c>
      <c r="E69" s="69">
        <f>+E49+E58+E63+E66+E67</f>
        <v>0</v>
      </c>
      <c r="F69" s="69">
        <f>+F49+F58+F63+F66+F67</f>
        <v>0</v>
      </c>
      <c r="G69" s="69">
        <f>+G49+G58+G63+G66+G67</f>
        <v>0</v>
      </c>
      <c r="H69" s="69">
        <f>+H49+H58+H63+H66+H67</f>
        <v>0</v>
      </c>
      <c r="I69" s="69">
        <f>+H69-D69</f>
        <v>0</v>
      </c>
    </row>
    <row r="70" spans="1:9" ht="15">
      <c r="A70" s="143"/>
      <c r="B70" s="399"/>
      <c r="C70" s="400"/>
      <c r="D70" s="67"/>
      <c r="E70" s="67"/>
      <c r="F70" s="67"/>
      <c r="G70" s="67"/>
      <c r="H70" s="67"/>
      <c r="I70" s="67"/>
    </row>
    <row r="71" spans="1:9" ht="15">
      <c r="A71" s="396" t="s">
        <v>286</v>
      </c>
      <c r="B71" s="397"/>
      <c r="C71" s="398"/>
      <c r="D71" s="69">
        <f>+D72</f>
        <v>0</v>
      </c>
      <c r="E71" s="69">
        <f>+E72</f>
        <v>0</v>
      </c>
      <c r="F71" s="69">
        <f>+F72</f>
        <v>0</v>
      </c>
      <c r="G71" s="69">
        <f>+G72</f>
        <v>0</v>
      </c>
      <c r="H71" s="69">
        <f>+H72</f>
        <v>0</v>
      </c>
      <c r="I71" s="69">
        <f>+H71-D71</f>
        <v>0</v>
      </c>
    </row>
    <row r="72" spans="1:9" ht="15">
      <c r="A72" s="143"/>
      <c r="B72" s="399" t="s">
        <v>287</v>
      </c>
      <c r="C72" s="400"/>
      <c r="D72" s="67"/>
      <c r="E72" s="67"/>
      <c r="F72" s="67"/>
      <c r="G72" s="67"/>
      <c r="H72" s="67"/>
      <c r="I72" s="67"/>
    </row>
    <row r="73" spans="1:9" ht="15">
      <c r="A73" s="143"/>
      <c r="B73" s="399"/>
      <c r="C73" s="400"/>
      <c r="D73" s="66"/>
      <c r="E73" s="66"/>
      <c r="F73" s="66"/>
      <c r="G73" s="66"/>
      <c r="H73" s="66"/>
      <c r="I73" s="66"/>
    </row>
    <row r="74" spans="1:9" ht="15">
      <c r="A74" s="396" t="s">
        <v>288</v>
      </c>
      <c r="B74" s="397"/>
      <c r="C74" s="398"/>
      <c r="D74" s="69">
        <f>+D43+D69+D71</f>
        <v>71873000.25999999</v>
      </c>
      <c r="E74" s="69">
        <f>+E43+E69+E71</f>
        <v>0</v>
      </c>
      <c r="F74" s="69">
        <f>+F43+F69+F71</f>
        <v>71873000.25999999</v>
      </c>
      <c r="G74" s="69">
        <f>+G43+G69+G71</f>
        <v>43490165.519999996</v>
      </c>
      <c r="H74" s="69">
        <f>+H43+H69+H71</f>
        <v>43438394.04</v>
      </c>
      <c r="I74" s="69">
        <f>+I71+I69+I43</f>
        <v>-28434606.22</v>
      </c>
    </row>
    <row r="75" spans="1:9" ht="15">
      <c r="A75" s="143"/>
      <c r="B75" s="399"/>
      <c r="C75" s="400"/>
      <c r="D75" s="66"/>
      <c r="E75" s="66"/>
      <c r="F75" s="66"/>
      <c r="G75" s="66"/>
      <c r="H75" s="66"/>
      <c r="I75" s="66"/>
    </row>
    <row r="76" spans="1:9" ht="15">
      <c r="A76" s="143"/>
      <c r="B76" s="397" t="s">
        <v>289</v>
      </c>
      <c r="C76" s="398"/>
      <c r="D76" s="66"/>
      <c r="E76" s="66"/>
      <c r="F76" s="66"/>
      <c r="G76" s="66"/>
      <c r="H76" s="66"/>
      <c r="I76" s="66"/>
    </row>
    <row r="77" spans="1:9" ht="23.25" customHeight="1">
      <c r="A77" s="143"/>
      <c r="B77" s="401" t="s">
        <v>290</v>
      </c>
      <c r="C77" s="402"/>
      <c r="D77" s="66"/>
      <c r="E77" s="66"/>
      <c r="F77" s="66"/>
      <c r="G77" s="66"/>
      <c r="H77" s="66"/>
      <c r="I77" s="66"/>
    </row>
    <row r="78" spans="1:9" ht="24.75" customHeight="1">
      <c r="A78" s="143"/>
      <c r="B78" s="401" t="s">
        <v>291</v>
      </c>
      <c r="C78" s="402"/>
      <c r="D78" s="66"/>
      <c r="E78" s="66"/>
      <c r="F78" s="66"/>
      <c r="G78" s="66"/>
      <c r="H78" s="66"/>
      <c r="I78" s="66"/>
    </row>
    <row r="79" spans="1:9" ht="15">
      <c r="A79" s="143"/>
      <c r="B79" s="397" t="s">
        <v>292</v>
      </c>
      <c r="C79" s="398"/>
      <c r="D79" s="67">
        <f>+D77+D78</f>
        <v>0</v>
      </c>
      <c r="E79" s="67">
        <f>+E77+E78</f>
        <v>0</v>
      </c>
      <c r="F79" s="67">
        <f>+F77+F78</f>
        <v>0</v>
      </c>
      <c r="G79" s="67">
        <f>+G77+G78</f>
        <v>0</v>
      </c>
      <c r="H79" s="67">
        <f>+H77+H78</f>
        <v>0</v>
      </c>
      <c r="I79" s="69">
        <f>+H79-D79</f>
        <v>0</v>
      </c>
    </row>
    <row r="80" spans="1:9" ht="15.75" thickBot="1">
      <c r="A80" s="48"/>
      <c r="B80" s="394"/>
      <c r="C80" s="395"/>
      <c r="D80" s="49"/>
      <c r="E80" s="49"/>
      <c r="F80" s="49"/>
      <c r="G80" s="49"/>
      <c r="H80" s="49"/>
      <c r="I80" s="49"/>
    </row>
    <row r="81" spans="1:9" ht="15">
      <c r="A81" s="84"/>
      <c r="B81" s="84"/>
      <c r="C81" s="84"/>
      <c r="D81" s="96"/>
      <c r="E81" s="96"/>
      <c r="F81" s="96"/>
      <c r="G81" s="96"/>
      <c r="H81" s="96"/>
      <c r="I81" s="96"/>
    </row>
    <row r="82" spans="1:9" ht="15">
      <c r="A82" s="84"/>
      <c r="B82" s="84"/>
      <c r="C82" s="84"/>
      <c r="D82" s="96"/>
      <c r="E82" s="96"/>
      <c r="F82" s="96"/>
      <c r="G82" s="96"/>
      <c r="H82" s="96"/>
      <c r="I82" s="96"/>
    </row>
  </sheetData>
  <sheetProtection/>
  <mergeCells count="65">
    <mergeCell ref="A7:C7"/>
    <mergeCell ref="D6:D7"/>
    <mergeCell ref="C1:H1"/>
    <mergeCell ref="B13:C13"/>
    <mergeCell ref="B14:C14"/>
    <mergeCell ref="A2:I2"/>
    <mergeCell ref="A3:I3"/>
    <mergeCell ref="A4:I4"/>
    <mergeCell ref="A5:C5"/>
    <mergeCell ref="D5:H5"/>
    <mergeCell ref="I5:I7"/>
    <mergeCell ref="A6:C6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H43:H45"/>
    <mergeCell ref="I43:I45"/>
    <mergeCell ref="B30:C30"/>
    <mergeCell ref="B36:C36"/>
    <mergeCell ref="B16:C16"/>
    <mergeCell ref="H17:H18"/>
    <mergeCell ref="I17:I18"/>
    <mergeCell ref="G43:G45"/>
    <mergeCell ref="A17:A18"/>
    <mergeCell ref="B17:C17"/>
    <mergeCell ref="B18:C18"/>
    <mergeCell ref="D43:D45"/>
    <mergeCell ref="F17:F18"/>
    <mergeCell ref="G17:G18"/>
    <mergeCell ref="D17:D18"/>
    <mergeCell ref="E17:E18"/>
    <mergeCell ref="E43:E45"/>
    <mergeCell ref="F43:F45"/>
    <mergeCell ref="A71:C71"/>
    <mergeCell ref="B72:C72"/>
    <mergeCell ref="A46:C46"/>
    <mergeCell ref="B37:C37"/>
    <mergeCell ref="B39:C39"/>
    <mergeCell ref="A43:C43"/>
    <mergeCell ref="A44:C44"/>
    <mergeCell ref="A45:C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B80:C80"/>
    <mergeCell ref="A74:C74"/>
    <mergeCell ref="B75:C75"/>
    <mergeCell ref="B76:C76"/>
    <mergeCell ref="B77:C77"/>
    <mergeCell ref="B78:C78"/>
    <mergeCell ref="B79:C79"/>
  </mergeCells>
  <printOptions/>
  <pageMargins left="1.299212598425197" right="0.7086614173228347" top="0.7480314960629921" bottom="0.7480314960629921" header="0.31496062992125984" footer="0.31496062992125984"/>
  <pageSetup fitToHeight="3" horizontalDpi="600" verticalDpi="600" orientation="portrait" scale="60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D26" sqref="D26"/>
    </sheetView>
  </sheetViews>
  <sheetFormatPr defaultColWidth="11.421875" defaultRowHeight="15"/>
  <sheetData>
    <row r="1" spans="1:11" ht="15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4"/>
    </row>
    <row r="2" spans="1:11" ht="15">
      <c r="A2" s="418" t="s">
        <v>298</v>
      </c>
      <c r="B2" s="419"/>
      <c r="C2" s="419"/>
      <c r="D2" s="419"/>
      <c r="E2" s="419"/>
      <c r="F2" s="419"/>
      <c r="G2" s="419"/>
      <c r="H2" s="419"/>
      <c r="I2" s="419"/>
      <c r="J2" s="419"/>
      <c r="K2" s="420"/>
    </row>
    <row r="3" spans="1:11" ht="15">
      <c r="A3" s="418" t="s">
        <v>456</v>
      </c>
      <c r="B3" s="419"/>
      <c r="C3" s="419"/>
      <c r="D3" s="419"/>
      <c r="E3" s="419"/>
      <c r="F3" s="419"/>
      <c r="G3" s="419"/>
      <c r="H3" s="419"/>
      <c r="I3" s="419"/>
      <c r="J3" s="419"/>
      <c r="K3" s="420"/>
    </row>
    <row r="4" spans="1:11" ht="15">
      <c r="A4" s="418" t="s">
        <v>302</v>
      </c>
      <c r="B4" s="419"/>
      <c r="C4" s="419"/>
      <c r="D4" s="419"/>
      <c r="E4" s="419"/>
      <c r="F4" s="419"/>
      <c r="G4" s="419"/>
      <c r="H4" s="419"/>
      <c r="I4" s="419"/>
      <c r="J4" s="419"/>
      <c r="K4" s="420"/>
    </row>
    <row r="5" spans="1:11" ht="15.75" thickBo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5"/>
    </row>
    <row r="6" spans="1:11" ht="15.75" thickBot="1">
      <c r="A6" s="421" t="s">
        <v>457</v>
      </c>
      <c r="B6" s="422"/>
      <c r="C6" s="423"/>
      <c r="D6" s="427" t="s">
        <v>458</v>
      </c>
      <c r="E6" s="428"/>
      <c r="F6" s="428"/>
      <c r="G6" s="429"/>
      <c r="H6" s="430" t="s">
        <v>459</v>
      </c>
      <c r="I6" s="429"/>
      <c r="J6" s="423" t="s">
        <v>460</v>
      </c>
      <c r="K6" s="431" t="s">
        <v>461</v>
      </c>
    </row>
    <row r="7" spans="1:11" ht="15.75" thickBot="1">
      <c r="A7" s="418"/>
      <c r="B7" s="419"/>
      <c r="C7" s="420"/>
      <c r="D7" s="427" t="s">
        <v>462</v>
      </c>
      <c r="E7" s="429"/>
      <c r="F7" s="430" t="s">
        <v>463</v>
      </c>
      <c r="G7" s="429"/>
      <c r="H7" s="251"/>
      <c r="I7" s="266"/>
      <c r="J7" s="420"/>
      <c r="K7" s="432"/>
    </row>
    <row r="8" spans="1:11" ht="51.75" thickBot="1">
      <c r="A8" s="424"/>
      <c r="B8" s="425"/>
      <c r="C8" s="426"/>
      <c r="D8" s="256"/>
      <c r="E8" s="267" t="s">
        <v>464</v>
      </c>
      <c r="F8" s="267"/>
      <c r="G8" s="267" t="s">
        <v>465</v>
      </c>
      <c r="H8" s="268" t="s">
        <v>466</v>
      </c>
      <c r="I8" s="269" t="s">
        <v>467</v>
      </c>
      <c r="J8" s="426"/>
      <c r="K8" s="433"/>
    </row>
    <row r="9" spans="1:11" ht="15.75" thickBot="1">
      <c r="A9" s="270" t="s">
        <v>468</v>
      </c>
      <c r="B9" s="271"/>
      <c r="C9" s="271"/>
      <c r="D9" s="271"/>
      <c r="E9" s="271"/>
      <c r="F9" s="271"/>
      <c r="G9" s="271"/>
      <c r="H9" s="272"/>
      <c r="I9" s="272"/>
      <c r="J9" s="272"/>
      <c r="K9" s="273"/>
    </row>
    <row r="10" spans="1:11" ht="15.75" thickBot="1">
      <c r="A10" s="274" t="s">
        <v>469</v>
      </c>
      <c r="B10" s="275"/>
      <c r="C10" s="275"/>
      <c r="D10" s="275"/>
      <c r="E10" s="275"/>
      <c r="F10" s="275"/>
      <c r="G10" s="275"/>
      <c r="H10" s="253"/>
      <c r="I10" s="253"/>
      <c r="J10" s="253"/>
      <c r="K10" s="255"/>
    </row>
    <row r="11" spans="1:11" ht="15.75" thickBot="1">
      <c r="A11" s="276">
        <v>1</v>
      </c>
      <c r="B11" s="277" t="s">
        <v>470</v>
      </c>
      <c r="C11" s="278"/>
      <c r="D11" s="279"/>
      <c r="E11" s="279"/>
      <c r="F11" s="279"/>
      <c r="G11" s="279"/>
      <c r="H11" s="279"/>
      <c r="I11" s="279"/>
      <c r="J11" s="279"/>
      <c r="K11" s="280"/>
    </row>
    <row r="12" spans="1:11" ht="77.25" thickBot="1">
      <c r="A12" s="281"/>
      <c r="B12" s="282" t="s">
        <v>471</v>
      </c>
      <c r="C12" s="283" t="s">
        <v>472</v>
      </c>
      <c r="D12" s="210"/>
      <c r="E12" s="284" t="s">
        <v>473</v>
      </c>
      <c r="F12" s="173"/>
      <c r="G12" s="285"/>
      <c r="H12" s="286"/>
      <c r="I12" s="287" t="s">
        <v>474</v>
      </c>
      <c r="J12" s="284" t="s">
        <v>475</v>
      </c>
      <c r="K12" s="285"/>
    </row>
    <row r="13" spans="1:11" ht="51.75" thickBot="1">
      <c r="A13" s="281"/>
      <c r="B13" s="282" t="s">
        <v>476</v>
      </c>
      <c r="C13" s="283" t="s">
        <v>199</v>
      </c>
      <c r="D13" s="288"/>
      <c r="E13" s="289" t="s">
        <v>477</v>
      </c>
      <c r="F13" s="290"/>
      <c r="G13" s="291"/>
      <c r="H13" s="292"/>
      <c r="I13" s="293" t="s">
        <v>474</v>
      </c>
      <c r="J13" s="289" t="s">
        <v>475</v>
      </c>
      <c r="K13" s="291"/>
    </row>
    <row r="14" spans="1:11" ht="39" thickBot="1">
      <c r="A14" s="281"/>
      <c r="B14" s="282" t="s">
        <v>478</v>
      </c>
      <c r="C14" s="283" t="s">
        <v>479</v>
      </c>
      <c r="D14" s="288"/>
      <c r="E14" s="289" t="s">
        <v>480</v>
      </c>
      <c r="F14" s="290"/>
      <c r="G14" s="291"/>
      <c r="H14" s="292"/>
      <c r="I14" s="293" t="s">
        <v>474</v>
      </c>
      <c r="J14" s="294" t="s">
        <v>475</v>
      </c>
      <c r="K14" s="291"/>
    </row>
    <row r="15" spans="1:11" ht="15.75" thickBot="1">
      <c r="A15" s="276">
        <v>2</v>
      </c>
      <c r="B15" s="277" t="s">
        <v>481</v>
      </c>
      <c r="C15" s="278"/>
      <c r="D15" s="295"/>
      <c r="E15" s="295"/>
      <c r="F15" s="295"/>
      <c r="G15" s="295"/>
      <c r="H15" s="295"/>
      <c r="I15" s="295"/>
      <c r="J15" s="279"/>
      <c r="K15" s="296"/>
    </row>
    <row r="16" spans="1:11" ht="77.25" thickBot="1">
      <c r="A16" s="281"/>
      <c r="B16" s="282" t="s">
        <v>471</v>
      </c>
      <c r="C16" s="283" t="s">
        <v>472</v>
      </c>
      <c r="D16" s="287"/>
      <c r="E16" s="284" t="s">
        <v>473</v>
      </c>
      <c r="F16" s="285"/>
      <c r="G16" s="285"/>
      <c r="H16" s="286"/>
      <c r="I16" s="287" t="s">
        <v>474</v>
      </c>
      <c r="J16" s="284" t="s">
        <v>475</v>
      </c>
      <c r="K16" s="285"/>
    </row>
    <row r="17" spans="1:11" ht="51.75" thickBot="1">
      <c r="A17" s="281"/>
      <c r="B17" s="282" t="s">
        <v>476</v>
      </c>
      <c r="C17" s="283" t="s">
        <v>199</v>
      </c>
      <c r="D17" s="293"/>
      <c r="E17" s="289" t="s">
        <v>477</v>
      </c>
      <c r="F17" s="291"/>
      <c r="G17" s="291"/>
      <c r="H17" s="292"/>
      <c r="I17" s="293" t="s">
        <v>474</v>
      </c>
      <c r="J17" s="289" t="s">
        <v>475</v>
      </c>
      <c r="K17" s="291"/>
    </row>
    <row r="18" spans="1:11" ht="39" thickBot="1">
      <c r="A18" s="281"/>
      <c r="B18" s="282" t="s">
        <v>478</v>
      </c>
      <c r="C18" s="283" t="s">
        <v>479</v>
      </c>
      <c r="D18" s="293"/>
      <c r="E18" s="289" t="s">
        <v>480</v>
      </c>
      <c r="F18" s="291"/>
      <c r="G18" s="291"/>
      <c r="H18" s="292"/>
      <c r="I18" s="293" t="s">
        <v>474</v>
      </c>
      <c r="J18" s="294" t="s">
        <v>475</v>
      </c>
      <c r="K18" s="291"/>
    </row>
    <row r="19" spans="1:11" ht="15.75" thickBot="1">
      <c r="A19" s="276">
        <v>3</v>
      </c>
      <c r="B19" s="277" t="s">
        <v>482</v>
      </c>
      <c r="C19" s="278"/>
      <c r="D19" s="295"/>
      <c r="E19" s="295"/>
      <c r="F19" s="295"/>
      <c r="G19" s="295"/>
      <c r="H19" s="295"/>
      <c r="I19" s="295"/>
      <c r="J19" s="279"/>
      <c r="K19" s="296"/>
    </row>
    <row r="20" spans="1:11" ht="39" thickBot="1">
      <c r="A20" s="281"/>
      <c r="B20" s="282" t="s">
        <v>471</v>
      </c>
      <c r="C20" s="283" t="s">
        <v>472</v>
      </c>
      <c r="D20" s="287"/>
      <c r="E20" s="284" t="s">
        <v>483</v>
      </c>
      <c r="F20" s="285"/>
      <c r="G20" s="285"/>
      <c r="H20" s="286"/>
      <c r="I20" s="287" t="s">
        <v>474</v>
      </c>
      <c r="J20" s="284" t="s">
        <v>484</v>
      </c>
      <c r="K20" s="285"/>
    </row>
    <row r="21" spans="1:11" ht="26.25" thickBot="1">
      <c r="A21" s="281"/>
      <c r="B21" s="282" t="s">
        <v>476</v>
      </c>
      <c r="C21" s="283" t="s">
        <v>199</v>
      </c>
      <c r="D21" s="293"/>
      <c r="E21" s="289" t="s">
        <v>485</v>
      </c>
      <c r="F21" s="291"/>
      <c r="G21" s="291"/>
      <c r="H21" s="292"/>
      <c r="I21" s="293" t="s">
        <v>474</v>
      </c>
      <c r="J21" s="289" t="s">
        <v>484</v>
      </c>
      <c r="K21" s="291"/>
    </row>
    <row r="22" spans="1:11" ht="39" thickBot="1">
      <c r="A22" s="281"/>
      <c r="B22" s="282" t="s">
        <v>478</v>
      </c>
      <c r="C22" s="283" t="s">
        <v>479</v>
      </c>
      <c r="D22" s="293"/>
      <c r="E22" s="289" t="s">
        <v>480</v>
      </c>
      <c r="F22" s="291"/>
      <c r="G22" s="291"/>
      <c r="H22" s="292"/>
      <c r="I22" s="293" t="s">
        <v>474</v>
      </c>
      <c r="J22" s="294" t="s">
        <v>484</v>
      </c>
      <c r="K22" s="291"/>
    </row>
    <row r="23" spans="1:11" ht="15.75" thickBot="1">
      <c r="A23" s="276">
        <v>4</v>
      </c>
      <c r="B23" s="277" t="s">
        <v>486</v>
      </c>
      <c r="C23" s="278"/>
      <c r="D23" s="295"/>
      <c r="E23" s="295"/>
      <c r="F23" s="295"/>
      <c r="G23" s="295"/>
      <c r="H23" s="295"/>
      <c r="I23" s="295"/>
      <c r="J23" s="279"/>
      <c r="K23" s="296"/>
    </row>
    <row r="24" spans="1:11" ht="15.75" thickBot="1">
      <c r="A24" s="297"/>
      <c r="B24" s="298" t="s">
        <v>471</v>
      </c>
      <c r="C24" s="299" t="s">
        <v>487</v>
      </c>
      <c r="D24" s="279"/>
      <c r="E24" s="300"/>
      <c r="F24" s="279"/>
      <c r="G24" s="279"/>
      <c r="H24" s="279"/>
      <c r="I24" s="279"/>
      <c r="J24" s="279"/>
      <c r="K24" s="280"/>
    </row>
    <row r="25" spans="1:11" ht="26.25" thickBot="1">
      <c r="A25" s="281"/>
      <c r="B25" s="282"/>
      <c r="C25" s="283" t="s">
        <v>488</v>
      </c>
      <c r="D25" s="287"/>
      <c r="E25" s="284" t="s">
        <v>489</v>
      </c>
      <c r="F25" s="285"/>
      <c r="G25" s="285"/>
      <c r="H25" s="286"/>
      <c r="I25" s="287" t="s">
        <v>474</v>
      </c>
      <c r="J25" s="284" t="s">
        <v>490</v>
      </c>
      <c r="K25" s="285"/>
    </row>
    <row r="26" spans="1:11" ht="26.25" thickBot="1">
      <c r="A26" s="281"/>
      <c r="B26" s="282"/>
      <c r="C26" s="283" t="s">
        <v>491</v>
      </c>
      <c r="D26" s="293"/>
      <c r="E26" s="291" t="s">
        <v>492</v>
      </c>
      <c r="F26" s="291"/>
      <c r="G26" s="291"/>
      <c r="H26" s="292"/>
      <c r="I26" s="293" t="s">
        <v>474</v>
      </c>
      <c r="J26" s="289" t="s">
        <v>490</v>
      </c>
      <c r="K26" s="291"/>
    </row>
    <row r="27" spans="1:11" ht="153.75" thickBot="1">
      <c r="A27" s="301"/>
      <c r="B27" s="282" t="s">
        <v>476</v>
      </c>
      <c r="C27" s="302" t="s">
        <v>493</v>
      </c>
      <c r="D27" s="303"/>
      <c r="E27" s="289" t="s">
        <v>494</v>
      </c>
      <c r="F27" s="304"/>
      <c r="G27" s="291"/>
      <c r="H27" s="292"/>
      <c r="I27" s="293" t="s">
        <v>474</v>
      </c>
      <c r="J27" s="289" t="s">
        <v>490</v>
      </c>
      <c r="K27" s="291"/>
    </row>
    <row r="28" spans="1:11" ht="51.75" thickBot="1">
      <c r="A28" s="301"/>
      <c r="B28" s="282" t="s">
        <v>478</v>
      </c>
      <c r="C28" s="302" t="s">
        <v>495</v>
      </c>
      <c r="D28" s="305"/>
      <c r="E28" s="294" t="s">
        <v>496</v>
      </c>
      <c r="F28" s="296"/>
      <c r="G28" s="306"/>
      <c r="H28" s="307"/>
      <c r="I28" s="308" t="s">
        <v>474</v>
      </c>
      <c r="J28" s="294" t="s">
        <v>490</v>
      </c>
      <c r="K28" s="306"/>
    </row>
    <row r="29" spans="1:11" ht="128.25" thickBot="1">
      <c r="A29" s="301"/>
      <c r="B29" s="282" t="s">
        <v>497</v>
      </c>
      <c r="C29" s="302" t="s">
        <v>498</v>
      </c>
      <c r="D29" s="309"/>
      <c r="E29" s="310" t="s">
        <v>494</v>
      </c>
      <c r="F29" s="280"/>
      <c r="G29" s="311"/>
      <c r="H29" s="312"/>
      <c r="I29" s="313" t="s">
        <v>474</v>
      </c>
      <c r="J29" s="310" t="s">
        <v>490</v>
      </c>
      <c r="K29" s="311"/>
    </row>
    <row r="30" spans="1:11" ht="15.75" thickBot="1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</row>
    <row r="31" spans="1:11" ht="15.75" thickBot="1">
      <c r="A31" s="314">
        <v>5</v>
      </c>
      <c r="B31" s="277" t="s">
        <v>499</v>
      </c>
      <c r="C31" s="278"/>
      <c r="D31" s="295"/>
      <c r="E31" s="295"/>
      <c r="F31" s="295"/>
      <c r="G31" s="295"/>
      <c r="H31" s="295"/>
      <c r="I31" s="295"/>
      <c r="J31" s="295"/>
      <c r="K31" s="296"/>
    </row>
    <row r="32" spans="1:11" ht="39" thickBot="1">
      <c r="A32" s="281"/>
      <c r="B32" s="282" t="s">
        <v>500</v>
      </c>
      <c r="C32" s="302" t="s">
        <v>501</v>
      </c>
      <c r="D32" s="287"/>
      <c r="E32" s="284" t="s">
        <v>502</v>
      </c>
      <c r="F32" s="285"/>
      <c r="G32" s="285"/>
      <c r="H32" s="286"/>
      <c r="I32" s="287" t="s">
        <v>474</v>
      </c>
      <c r="J32" s="284" t="s">
        <v>503</v>
      </c>
      <c r="K32" s="285"/>
    </row>
    <row r="33" spans="1:11" ht="26.25" thickBot="1">
      <c r="A33" s="281"/>
      <c r="B33" s="282" t="s">
        <v>504</v>
      </c>
      <c r="C33" s="302" t="s">
        <v>479</v>
      </c>
      <c r="D33" s="293"/>
      <c r="E33" s="289" t="s">
        <v>502</v>
      </c>
      <c r="F33" s="291"/>
      <c r="G33" s="291"/>
      <c r="H33" s="292"/>
      <c r="I33" s="293" t="s">
        <v>474</v>
      </c>
      <c r="J33" s="294" t="s">
        <v>505</v>
      </c>
      <c r="K33" s="291"/>
    </row>
    <row r="34" spans="1:11" ht="15.75" thickBot="1">
      <c r="A34" s="276">
        <v>6</v>
      </c>
      <c r="B34" s="277" t="s">
        <v>506</v>
      </c>
      <c r="C34" s="278"/>
      <c r="D34" s="295"/>
      <c r="E34" s="295"/>
      <c r="F34" s="295"/>
      <c r="G34" s="295"/>
      <c r="H34" s="295"/>
      <c r="I34" s="295"/>
      <c r="J34" s="279"/>
      <c r="K34" s="296"/>
    </row>
    <row r="35" spans="1:11" ht="26.25" thickBot="1">
      <c r="A35" s="281"/>
      <c r="B35" s="282" t="s">
        <v>500</v>
      </c>
      <c r="C35" s="283" t="s">
        <v>501</v>
      </c>
      <c r="D35" s="287"/>
      <c r="E35" s="284" t="s">
        <v>507</v>
      </c>
      <c r="F35" s="285"/>
      <c r="G35" s="285"/>
      <c r="H35" s="286"/>
      <c r="I35" s="287" t="s">
        <v>474</v>
      </c>
      <c r="J35" s="310" t="s">
        <v>508</v>
      </c>
      <c r="K35" s="285"/>
    </row>
    <row r="36" spans="1:11" ht="15.75" thickBot="1">
      <c r="A36" s="276">
        <v>7</v>
      </c>
      <c r="B36" s="277" t="s">
        <v>509</v>
      </c>
      <c r="C36" s="278"/>
      <c r="D36" s="295"/>
      <c r="E36" s="295"/>
      <c r="F36" s="295"/>
      <c r="G36" s="295"/>
      <c r="H36" s="295"/>
      <c r="I36" s="295"/>
      <c r="J36" s="300"/>
      <c r="K36" s="296"/>
    </row>
    <row r="37" spans="1:11" ht="39" thickBot="1">
      <c r="A37" s="281"/>
      <c r="B37" s="282" t="s">
        <v>500</v>
      </c>
      <c r="C37" s="302" t="s">
        <v>472</v>
      </c>
      <c r="D37" s="313"/>
      <c r="E37" s="310" t="s">
        <v>510</v>
      </c>
      <c r="F37" s="311"/>
      <c r="G37" s="311"/>
      <c r="H37" s="286"/>
      <c r="I37" s="313" t="s">
        <v>474</v>
      </c>
      <c r="J37" s="284" t="s">
        <v>511</v>
      </c>
      <c r="K37" s="285"/>
    </row>
    <row r="38" spans="1:11" ht="26.25" thickBot="1">
      <c r="A38" s="281"/>
      <c r="B38" s="282" t="s">
        <v>504</v>
      </c>
      <c r="C38" s="302" t="s">
        <v>199</v>
      </c>
      <c r="D38" s="287"/>
      <c r="E38" s="284" t="s">
        <v>489</v>
      </c>
      <c r="F38" s="285"/>
      <c r="G38" s="285"/>
      <c r="H38" s="292"/>
      <c r="I38" s="287" t="s">
        <v>474</v>
      </c>
      <c r="J38" s="289" t="s">
        <v>511</v>
      </c>
      <c r="K38" s="291"/>
    </row>
    <row r="39" spans="1:11" ht="26.25" thickBot="1">
      <c r="A39" s="281"/>
      <c r="B39" s="282" t="s">
        <v>478</v>
      </c>
      <c r="C39" s="302" t="s">
        <v>479</v>
      </c>
      <c r="D39" s="308"/>
      <c r="E39" s="294" t="s">
        <v>492</v>
      </c>
      <c r="F39" s="306"/>
      <c r="G39" s="306"/>
      <c r="H39" s="306"/>
      <c r="I39" s="306" t="s">
        <v>474</v>
      </c>
      <c r="J39" s="294" t="s">
        <v>511</v>
      </c>
      <c r="K39" s="306"/>
    </row>
    <row r="40" spans="1:11" ht="15.75" thickBot="1">
      <c r="A40" s="274" t="s">
        <v>512</v>
      </c>
      <c r="B40" s="275"/>
      <c r="C40" s="275"/>
      <c r="D40" s="275"/>
      <c r="E40" s="275"/>
      <c r="F40" s="275"/>
      <c r="G40" s="275"/>
      <c r="H40" s="253"/>
      <c r="I40" s="253"/>
      <c r="J40" s="253"/>
      <c r="K40" s="255"/>
    </row>
    <row r="41" spans="1:11" ht="15.75" thickBot="1">
      <c r="A41" s="276">
        <v>1</v>
      </c>
      <c r="B41" s="277" t="s">
        <v>473</v>
      </c>
      <c r="C41" s="278"/>
      <c r="D41" s="279"/>
      <c r="E41" s="279"/>
      <c r="F41" s="279"/>
      <c r="G41" s="279"/>
      <c r="H41" s="279"/>
      <c r="I41" s="279"/>
      <c r="J41" s="279"/>
      <c r="K41" s="280"/>
    </row>
    <row r="42" spans="1:11" ht="77.25" thickBot="1">
      <c r="A42" s="301"/>
      <c r="B42" s="282" t="s">
        <v>471</v>
      </c>
      <c r="C42" s="302" t="s">
        <v>513</v>
      </c>
      <c r="D42" s="313"/>
      <c r="E42" s="310" t="s">
        <v>473</v>
      </c>
      <c r="F42" s="311"/>
      <c r="G42" s="311"/>
      <c r="H42" s="315"/>
      <c r="I42" s="316"/>
      <c r="J42" s="284" t="s">
        <v>514</v>
      </c>
      <c r="K42" s="285"/>
    </row>
    <row r="43" spans="1:11" ht="102.75" thickBot="1">
      <c r="A43" s="301"/>
      <c r="B43" s="282" t="s">
        <v>476</v>
      </c>
      <c r="C43" s="302" t="s">
        <v>515</v>
      </c>
      <c r="D43" s="313"/>
      <c r="E43" s="310" t="s">
        <v>516</v>
      </c>
      <c r="F43" s="311"/>
      <c r="G43" s="311"/>
      <c r="H43" s="317"/>
      <c r="I43" s="303"/>
      <c r="J43" s="289" t="s">
        <v>514</v>
      </c>
      <c r="K43" s="291"/>
    </row>
    <row r="44" spans="1:11" ht="90" thickBot="1">
      <c r="A44" s="301"/>
      <c r="B44" s="282" t="s">
        <v>478</v>
      </c>
      <c r="C44" s="302" t="s">
        <v>517</v>
      </c>
      <c r="D44" s="313"/>
      <c r="E44" s="310" t="s">
        <v>473</v>
      </c>
      <c r="F44" s="311"/>
      <c r="G44" s="311"/>
      <c r="H44" s="317"/>
      <c r="I44" s="303"/>
      <c r="J44" s="289" t="s">
        <v>514</v>
      </c>
      <c r="K44" s="291"/>
    </row>
    <row r="45" spans="1:11" ht="102.75" thickBot="1">
      <c r="A45" s="301"/>
      <c r="B45" s="282" t="s">
        <v>497</v>
      </c>
      <c r="C45" s="302" t="s">
        <v>518</v>
      </c>
      <c r="D45" s="313"/>
      <c r="E45" s="310" t="s">
        <v>519</v>
      </c>
      <c r="F45" s="311"/>
      <c r="G45" s="311"/>
      <c r="H45" s="317"/>
      <c r="I45" s="303"/>
      <c r="J45" s="289" t="s">
        <v>514</v>
      </c>
      <c r="K45" s="291"/>
    </row>
    <row r="46" spans="1:11" ht="77.25" thickBot="1">
      <c r="A46" s="301"/>
      <c r="B46" s="282" t="s">
        <v>520</v>
      </c>
      <c r="C46" s="302" t="s">
        <v>521</v>
      </c>
      <c r="D46" s="313"/>
      <c r="E46" s="310" t="s">
        <v>522</v>
      </c>
      <c r="F46" s="311"/>
      <c r="G46" s="311"/>
      <c r="H46" s="317"/>
      <c r="I46" s="303"/>
      <c r="J46" s="294" t="s">
        <v>514</v>
      </c>
      <c r="K46" s="291"/>
    </row>
    <row r="47" spans="1:11" ht="15.75" thickBot="1">
      <c r="A47" s="276">
        <v>2</v>
      </c>
      <c r="B47" s="277" t="s">
        <v>523</v>
      </c>
      <c r="C47" s="278"/>
      <c r="D47" s="279"/>
      <c r="E47" s="279"/>
      <c r="F47" s="279"/>
      <c r="G47" s="279"/>
      <c r="H47" s="295"/>
      <c r="I47" s="295"/>
      <c r="J47" s="279"/>
      <c r="K47" s="296"/>
    </row>
    <row r="48" spans="1:11" ht="102.75" thickBot="1">
      <c r="A48" s="301"/>
      <c r="B48" s="282" t="s">
        <v>471</v>
      </c>
      <c r="C48" s="302" t="s">
        <v>524</v>
      </c>
      <c r="D48" s="313"/>
      <c r="E48" s="310" t="s">
        <v>525</v>
      </c>
      <c r="F48" s="311"/>
      <c r="G48" s="311"/>
      <c r="H48" s="315"/>
      <c r="I48" s="316"/>
      <c r="J48" s="285" t="s">
        <v>475</v>
      </c>
      <c r="K48" s="285"/>
    </row>
    <row r="49" spans="1:11" ht="102.75" thickBot="1">
      <c r="A49" s="301"/>
      <c r="B49" s="282" t="s">
        <v>476</v>
      </c>
      <c r="C49" s="302" t="s">
        <v>526</v>
      </c>
      <c r="D49" s="313"/>
      <c r="E49" s="310" t="s">
        <v>525</v>
      </c>
      <c r="F49" s="311"/>
      <c r="G49" s="311"/>
      <c r="H49" s="317"/>
      <c r="I49" s="303"/>
      <c r="J49" s="291" t="s">
        <v>475</v>
      </c>
      <c r="K49" s="291"/>
    </row>
    <row r="50" spans="1:11" ht="141" thickBot="1">
      <c r="A50" s="301"/>
      <c r="B50" s="282" t="s">
        <v>478</v>
      </c>
      <c r="C50" s="302" t="s">
        <v>527</v>
      </c>
      <c r="D50" s="313"/>
      <c r="E50" s="310" t="s">
        <v>525</v>
      </c>
      <c r="F50" s="311"/>
      <c r="G50" s="311"/>
      <c r="H50" s="295"/>
      <c r="I50" s="305"/>
      <c r="J50" s="306" t="s">
        <v>475</v>
      </c>
      <c r="K50" s="306"/>
    </row>
    <row r="51" spans="1:11" ht="141" thickBot="1">
      <c r="A51" s="301"/>
      <c r="B51" s="282" t="s">
        <v>497</v>
      </c>
      <c r="C51" s="302" t="s">
        <v>528</v>
      </c>
      <c r="D51" s="313"/>
      <c r="E51" s="311" t="s">
        <v>529</v>
      </c>
      <c r="F51" s="311"/>
      <c r="G51" s="311"/>
      <c r="H51" s="279"/>
      <c r="I51" s="309"/>
      <c r="J51" s="311" t="s">
        <v>475</v>
      </c>
      <c r="K51" s="311"/>
    </row>
    <row r="52" spans="1:11" ht="15.75" thickBot="1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</row>
    <row r="53" spans="1:11" ht="15.75" thickBot="1">
      <c r="A53" s="314">
        <v>3</v>
      </c>
      <c r="B53" s="278" t="s">
        <v>530</v>
      </c>
      <c r="C53" s="278"/>
      <c r="D53" s="295"/>
      <c r="E53" s="295"/>
      <c r="F53" s="295"/>
      <c r="G53" s="295"/>
      <c r="H53" s="295"/>
      <c r="I53" s="295"/>
      <c r="J53" s="295"/>
      <c r="K53" s="296"/>
    </row>
    <row r="54" spans="1:11" ht="51.75" thickBot="1">
      <c r="A54" s="301"/>
      <c r="B54" s="282" t="s">
        <v>500</v>
      </c>
      <c r="C54" s="302" t="s">
        <v>531</v>
      </c>
      <c r="D54" s="313"/>
      <c r="E54" s="310" t="s">
        <v>532</v>
      </c>
      <c r="F54" s="311"/>
      <c r="G54" s="311"/>
      <c r="H54" s="315"/>
      <c r="I54" s="316"/>
      <c r="J54" s="284" t="s">
        <v>503</v>
      </c>
      <c r="K54" s="285"/>
    </row>
    <row r="55" spans="1:11" ht="115.5" thickBot="1">
      <c r="A55" s="301"/>
      <c r="B55" s="282" t="s">
        <v>504</v>
      </c>
      <c r="C55" s="302" t="s">
        <v>533</v>
      </c>
      <c r="D55" s="313"/>
      <c r="E55" s="310" t="s">
        <v>532</v>
      </c>
      <c r="F55" s="311"/>
      <c r="G55" s="311"/>
      <c r="H55" s="295"/>
      <c r="I55" s="305"/>
      <c r="J55" s="294" t="s">
        <v>503</v>
      </c>
      <c r="K55" s="306"/>
    </row>
    <row r="56" spans="1:11" ht="15.75" thickBot="1">
      <c r="A56" s="318"/>
      <c r="B56" s="286"/>
      <c r="C56" s="286"/>
      <c r="D56" s="286"/>
      <c r="E56" s="286"/>
      <c r="F56" s="286"/>
      <c r="G56" s="286"/>
      <c r="H56" s="286"/>
      <c r="I56" s="286"/>
      <c r="J56" s="286"/>
      <c r="K56" s="285"/>
    </row>
    <row r="57" spans="1:11" ht="15.75" thickBot="1">
      <c r="A57" s="270" t="s">
        <v>534</v>
      </c>
      <c r="B57" s="271"/>
      <c r="C57" s="271"/>
      <c r="D57" s="271"/>
      <c r="E57" s="271"/>
      <c r="F57" s="271"/>
      <c r="G57" s="271"/>
      <c r="H57" s="271"/>
      <c r="I57" s="271"/>
      <c r="J57" s="271"/>
      <c r="K57" s="319"/>
    </row>
    <row r="58" spans="1:11" ht="15.75" thickBot="1">
      <c r="A58" s="274" t="s">
        <v>469</v>
      </c>
      <c r="B58" s="275"/>
      <c r="C58" s="275"/>
      <c r="D58" s="275"/>
      <c r="E58" s="275"/>
      <c r="F58" s="275"/>
      <c r="G58" s="275"/>
      <c r="H58" s="253"/>
      <c r="I58" s="253"/>
      <c r="J58" s="253"/>
      <c r="K58" s="255"/>
    </row>
    <row r="59" spans="1:11" ht="15.75" thickBot="1">
      <c r="A59" s="276">
        <v>1</v>
      </c>
      <c r="B59" s="277" t="s">
        <v>535</v>
      </c>
      <c r="C59" s="278"/>
      <c r="D59" s="279"/>
      <c r="E59" s="279"/>
      <c r="F59" s="279"/>
      <c r="G59" s="279"/>
      <c r="H59" s="279"/>
      <c r="I59" s="279"/>
      <c r="J59" s="279"/>
      <c r="K59" s="280"/>
    </row>
    <row r="60" spans="1:11" ht="64.5" thickBot="1">
      <c r="A60" s="281"/>
      <c r="B60" s="282" t="s">
        <v>471</v>
      </c>
      <c r="C60" s="320" t="s">
        <v>536</v>
      </c>
      <c r="D60" s="321"/>
      <c r="E60" s="284" t="s">
        <v>537</v>
      </c>
      <c r="F60" s="285"/>
      <c r="G60" s="285"/>
      <c r="H60" s="286"/>
      <c r="I60" s="287" t="s">
        <v>474</v>
      </c>
      <c r="J60" s="284" t="s">
        <v>538</v>
      </c>
      <c r="K60" s="285"/>
    </row>
    <row r="61" spans="1:11" ht="102.75" thickBot="1">
      <c r="A61" s="281"/>
      <c r="B61" s="282" t="s">
        <v>476</v>
      </c>
      <c r="C61" s="320" t="s">
        <v>539</v>
      </c>
      <c r="D61" s="321"/>
      <c r="E61" s="289" t="s">
        <v>540</v>
      </c>
      <c r="F61" s="291"/>
      <c r="G61" s="291"/>
      <c r="H61" s="292"/>
      <c r="I61" s="293" t="s">
        <v>474</v>
      </c>
      <c r="J61" s="289" t="s">
        <v>538</v>
      </c>
      <c r="K61" s="291"/>
    </row>
    <row r="62" spans="1:11" ht="102.75" thickBot="1">
      <c r="A62" s="281"/>
      <c r="B62" s="282" t="s">
        <v>478</v>
      </c>
      <c r="C62" s="320" t="s">
        <v>541</v>
      </c>
      <c r="D62" s="321"/>
      <c r="E62" s="289" t="s">
        <v>540</v>
      </c>
      <c r="F62" s="291"/>
      <c r="G62" s="291"/>
      <c r="H62" s="292"/>
      <c r="I62" s="293" t="s">
        <v>474</v>
      </c>
      <c r="J62" s="289" t="s">
        <v>538</v>
      </c>
      <c r="K62" s="291"/>
    </row>
    <row r="63" spans="1:11" ht="102.75" thickBot="1">
      <c r="A63" s="281"/>
      <c r="B63" s="282" t="s">
        <v>497</v>
      </c>
      <c r="C63" s="320" t="s">
        <v>542</v>
      </c>
      <c r="D63" s="321"/>
      <c r="E63" s="289" t="s">
        <v>540</v>
      </c>
      <c r="F63" s="291"/>
      <c r="G63" s="291"/>
      <c r="H63" s="292"/>
      <c r="I63" s="293" t="s">
        <v>474</v>
      </c>
      <c r="J63" s="289" t="s">
        <v>538</v>
      </c>
      <c r="K63" s="291"/>
    </row>
    <row r="64" spans="1:11" ht="128.25" thickBot="1">
      <c r="A64" s="281"/>
      <c r="B64" s="282" t="s">
        <v>520</v>
      </c>
      <c r="C64" s="302" t="s">
        <v>543</v>
      </c>
      <c r="D64" s="308"/>
      <c r="E64" s="294"/>
      <c r="F64" s="306"/>
      <c r="G64" s="306"/>
      <c r="H64" s="307"/>
      <c r="I64" s="308" t="s">
        <v>474</v>
      </c>
      <c r="J64" s="294" t="s">
        <v>544</v>
      </c>
      <c r="K64" s="306"/>
    </row>
    <row r="65" spans="1:11" ht="15.75" thickBot="1">
      <c r="A65" s="274" t="s">
        <v>512</v>
      </c>
      <c r="B65" s="275"/>
      <c r="C65" s="275"/>
      <c r="D65" s="275"/>
      <c r="E65" s="275"/>
      <c r="F65" s="275"/>
      <c r="G65" s="275"/>
      <c r="H65" s="253"/>
      <c r="I65" s="253"/>
      <c r="J65" s="253"/>
      <c r="K65" s="255"/>
    </row>
    <row r="66" spans="1:11" ht="77.25" thickBot="1">
      <c r="A66" s="281">
        <v>1</v>
      </c>
      <c r="B66" s="416" t="s">
        <v>545</v>
      </c>
      <c r="C66" s="416"/>
      <c r="D66" s="322"/>
      <c r="E66" s="284" t="s">
        <v>546</v>
      </c>
      <c r="F66" s="285"/>
      <c r="G66" s="285"/>
      <c r="H66" s="315"/>
      <c r="I66" s="316"/>
      <c r="J66" s="284" t="s">
        <v>547</v>
      </c>
      <c r="K66" s="285"/>
    </row>
    <row r="67" spans="1:11" ht="77.25" thickBot="1">
      <c r="A67" s="281">
        <v>2</v>
      </c>
      <c r="B67" s="416" t="s">
        <v>548</v>
      </c>
      <c r="C67" s="417"/>
      <c r="D67" s="321"/>
      <c r="E67" s="289" t="s">
        <v>546</v>
      </c>
      <c r="F67" s="291"/>
      <c r="G67" s="291"/>
      <c r="H67" s="317"/>
      <c r="I67" s="303"/>
      <c r="J67" s="289" t="s">
        <v>547</v>
      </c>
      <c r="K67" s="291"/>
    </row>
    <row r="68" spans="1:11" ht="77.25" thickBot="1">
      <c r="A68" s="281">
        <v>3</v>
      </c>
      <c r="B68" s="416" t="s">
        <v>549</v>
      </c>
      <c r="C68" s="417"/>
      <c r="D68" s="321"/>
      <c r="E68" s="294" t="s">
        <v>546</v>
      </c>
      <c r="F68" s="306"/>
      <c r="G68" s="306"/>
      <c r="H68" s="295"/>
      <c r="I68" s="305"/>
      <c r="J68" s="294" t="s">
        <v>550</v>
      </c>
      <c r="K68" s="306"/>
    </row>
    <row r="69" spans="1:11" ht="15.75" thickBot="1">
      <c r="A69" s="270" t="s">
        <v>551</v>
      </c>
      <c r="B69" s="271"/>
      <c r="C69" s="271"/>
      <c r="D69" s="271"/>
      <c r="E69" s="271"/>
      <c r="F69" s="271"/>
      <c r="G69" s="319"/>
      <c r="H69" s="273"/>
      <c r="I69" s="273"/>
      <c r="J69" s="273"/>
      <c r="K69" s="273"/>
    </row>
    <row r="70" spans="1:11" ht="15.75" thickBot="1">
      <c r="A70" s="323" t="s">
        <v>469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5"/>
    </row>
    <row r="71" spans="1:11" ht="15.75" thickBot="1">
      <c r="A71" s="276">
        <v>1</v>
      </c>
      <c r="B71" s="277" t="s">
        <v>552</v>
      </c>
      <c r="C71" s="278"/>
      <c r="D71" s="279"/>
      <c r="E71" s="279"/>
      <c r="F71" s="279"/>
      <c r="G71" s="279"/>
      <c r="H71" s="279"/>
      <c r="I71" s="279"/>
      <c r="J71" s="279"/>
      <c r="K71" s="280"/>
    </row>
    <row r="72" spans="1:11" ht="51.75" thickBot="1">
      <c r="A72" s="281"/>
      <c r="B72" s="282" t="s">
        <v>471</v>
      </c>
      <c r="C72" s="326" t="s">
        <v>553</v>
      </c>
      <c r="D72" s="311"/>
      <c r="E72" s="311"/>
      <c r="F72" s="311"/>
      <c r="G72" s="311"/>
      <c r="H72" s="311"/>
      <c r="I72" s="311" t="s">
        <v>474</v>
      </c>
      <c r="J72" s="310" t="s">
        <v>554</v>
      </c>
      <c r="K72" s="311"/>
    </row>
    <row r="73" spans="1:11" ht="39" thickBot="1">
      <c r="A73" s="281"/>
      <c r="B73" s="282" t="s">
        <v>476</v>
      </c>
      <c r="C73" s="326" t="s">
        <v>555</v>
      </c>
      <c r="D73" s="311"/>
      <c r="E73" s="311"/>
      <c r="F73" s="311"/>
      <c r="G73" s="311"/>
      <c r="H73" s="311"/>
      <c r="I73" s="311" t="s">
        <v>474</v>
      </c>
      <c r="J73" s="310" t="s">
        <v>554</v>
      </c>
      <c r="K73" s="311"/>
    </row>
  </sheetData>
  <sheetProtection/>
  <mergeCells count="13">
    <mergeCell ref="K6:K8"/>
    <mergeCell ref="D7:E7"/>
    <mergeCell ref="F7:G7"/>
    <mergeCell ref="B66:C66"/>
    <mergeCell ref="B67:C67"/>
    <mergeCell ref="B68:C68"/>
    <mergeCell ref="A2:K2"/>
    <mergeCell ref="A3:K3"/>
    <mergeCell ref="A4:K4"/>
    <mergeCell ref="A6:C8"/>
    <mergeCell ref="D6:G6"/>
    <mergeCell ref="H6:I6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6:I165"/>
  <sheetViews>
    <sheetView zoomScalePageLayoutView="0" workbookViewId="0" topLeftCell="A7">
      <selection activeCell="C18" sqref="C18"/>
    </sheetView>
  </sheetViews>
  <sheetFormatPr defaultColWidth="11.00390625" defaultRowHeight="15"/>
  <cols>
    <col min="1" max="1" width="2.140625" style="166" customWidth="1"/>
    <col min="2" max="2" width="11.00390625" style="166" customWidth="1"/>
    <col min="3" max="3" width="46.00390625" style="166" customWidth="1"/>
    <col min="4" max="4" width="16.00390625" style="166" customWidth="1"/>
    <col min="5" max="5" width="19.140625" style="166" customWidth="1"/>
    <col min="6" max="6" width="13.57421875" style="166" customWidth="1"/>
    <col min="7" max="7" width="13.140625" style="166" customWidth="1"/>
    <col min="8" max="8" width="14.7109375" style="166" customWidth="1"/>
    <col min="9" max="9" width="15.28125" style="166" bestFit="1" customWidth="1"/>
    <col min="10" max="16384" width="11.00390625" style="166" customWidth="1"/>
  </cols>
  <sheetData>
    <row r="1" ht="5.25" customHeight="1"/>
    <row r="5" ht="13.5" thickBot="1"/>
    <row r="6" spans="2:9" ht="12.75">
      <c r="B6" s="421" t="s">
        <v>304</v>
      </c>
      <c r="C6" s="422"/>
      <c r="D6" s="422"/>
      <c r="E6" s="422"/>
      <c r="F6" s="422"/>
      <c r="G6" s="422"/>
      <c r="H6" s="422"/>
      <c r="I6" s="434"/>
    </row>
    <row r="7" spans="2:9" ht="12.75">
      <c r="B7" s="418" t="s">
        <v>305</v>
      </c>
      <c r="C7" s="419"/>
      <c r="D7" s="419"/>
      <c r="E7" s="419"/>
      <c r="F7" s="419"/>
      <c r="G7" s="419"/>
      <c r="H7" s="419"/>
      <c r="I7" s="435"/>
    </row>
    <row r="8" spans="2:9" ht="12.75">
      <c r="B8" s="418" t="s">
        <v>306</v>
      </c>
      <c r="C8" s="419"/>
      <c r="D8" s="419"/>
      <c r="E8" s="419"/>
      <c r="F8" s="419"/>
      <c r="G8" s="419"/>
      <c r="H8" s="419"/>
      <c r="I8" s="435"/>
    </row>
    <row r="9" spans="2:9" ht="12.75">
      <c r="B9" s="418" t="s">
        <v>307</v>
      </c>
      <c r="C9" s="419"/>
      <c r="D9" s="419"/>
      <c r="E9" s="419"/>
      <c r="F9" s="419"/>
      <c r="G9" s="419"/>
      <c r="H9" s="419"/>
      <c r="I9" s="435"/>
    </row>
    <row r="10" spans="2:9" ht="13.5" thickBot="1">
      <c r="B10" s="424" t="s">
        <v>0</v>
      </c>
      <c r="C10" s="425"/>
      <c r="D10" s="425"/>
      <c r="E10" s="425"/>
      <c r="F10" s="425"/>
      <c r="G10" s="425"/>
      <c r="H10" s="425"/>
      <c r="I10" s="436"/>
    </row>
    <row r="11" spans="2:9" ht="13.5" customHeight="1">
      <c r="B11" s="421" t="s">
        <v>1</v>
      </c>
      <c r="C11" s="423"/>
      <c r="D11" s="421" t="s">
        <v>308</v>
      </c>
      <c r="E11" s="422"/>
      <c r="F11" s="422"/>
      <c r="G11" s="422"/>
      <c r="H11" s="423"/>
      <c r="I11" s="431" t="s">
        <v>309</v>
      </c>
    </row>
    <row r="12" spans="2:9" ht="8.25" customHeight="1" thickBot="1">
      <c r="B12" s="418"/>
      <c r="C12" s="420"/>
      <c r="D12" s="424"/>
      <c r="E12" s="425"/>
      <c r="F12" s="425"/>
      <c r="G12" s="425"/>
      <c r="H12" s="426"/>
      <c r="I12" s="432"/>
    </row>
    <row r="13" spans="2:9" ht="26.25" thickBot="1">
      <c r="B13" s="424"/>
      <c r="C13" s="426"/>
      <c r="D13" s="167" t="s">
        <v>182</v>
      </c>
      <c r="E13" s="168" t="s">
        <v>310</v>
      </c>
      <c r="F13" s="167" t="s">
        <v>311</v>
      </c>
      <c r="G13" s="167" t="s">
        <v>183</v>
      </c>
      <c r="H13" s="167" t="s">
        <v>185</v>
      </c>
      <c r="I13" s="433"/>
    </row>
    <row r="14" spans="2:9" ht="12.75">
      <c r="B14" s="169" t="s">
        <v>312</v>
      </c>
      <c r="C14" s="170"/>
      <c r="D14" s="171">
        <f aca="true" t="shared" si="0" ref="D14:I14">D15+D23+D33+D43+D53+D63+D76+D80+D67</f>
        <v>71873000.25999999</v>
      </c>
      <c r="E14" s="171">
        <f t="shared" si="0"/>
        <v>0</v>
      </c>
      <c r="F14" s="171">
        <f t="shared" si="0"/>
        <v>71873000.25999999</v>
      </c>
      <c r="G14" s="171">
        <f t="shared" si="0"/>
        <v>40544049.47</v>
      </c>
      <c r="H14" s="171">
        <f t="shared" si="0"/>
        <v>40456883.25</v>
      </c>
      <c r="I14" s="171">
        <f t="shared" si="0"/>
        <v>31328950.789999995</v>
      </c>
    </row>
    <row r="15" spans="2:9" ht="12.75">
      <c r="B15" s="172" t="s">
        <v>313</v>
      </c>
      <c r="C15" s="173"/>
      <c r="D15" s="174">
        <f aca="true" t="shared" si="1" ref="D15:I15">SUM(D16:D22)</f>
        <v>15018811.82</v>
      </c>
      <c r="E15" s="174">
        <f t="shared" si="1"/>
        <v>0</v>
      </c>
      <c r="F15" s="174">
        <f t="shared" si="1"/>
        <v>15018811.82</v>
      </c>
      <c r="G15" s="174">
        <f t="shared" si="1"/>
        <v>7846883.930000001</v>
      </c>
      <c r="H15" s="174">
        <f t="shared" si="1"/>
        <v>7786399.930000001</v>
      </c>
      <c r="I15" s="174">
        <f t="shared" si="1"/>
        <v>7171927.890000001</v>
      </c>
    </row>
    <row r="16" spans="2:9" ht="12.75">
      <c r="B16" s="175" t="s">
        <v>314</v>
      </c>
      <c r="C16" s="176"/>
      <c r="D16" s="174">
        <v>7714647.3</v>
      </c>
      <c r="E16" s="177">
        <v>0</v>
      </c>
      <c r="F16" s="177">
        <f>D16+E16</f>
        <v>7714647.3</v>
      </c>
      <c r="G16" s="177">
        <v>4854622.71</v>
      </c>
      <c r="H16" s="177">
        <v>4854622.71</v>
      </c>
      <c r="I16" s="177">
        <f>F16-G16</f>
        <v>2860024.59</v>
      </c>
    </row>
    <row r="17" spans="2:9" ht="12.75">
      <c r="B17" s="175" t="s">
        <v>315</v>
      </c>
      <c r="C17" s="176"/>
      <c r="D17" s="174">
        <v>0</v>
      </c>
      <c r="E17" s="177">
        <v>0</v>
      </c>
      <c r="F17" s="177">
        <f aca="true" t="shared" si="2" ref="F17:F22">D17+E17</f>
        <v>0</v>
      </c>
      <c r="G17" s="177">
        <v>0</v>
      </c>
      <c r="H17" s="177">
        <v>0</v>
      </c>
      <c r="I17" s="177">
        <f aca="true" t="shared" si="3" ref="I17:I22">F17-G17</f>
        <v>0</v>
      </c>
    </row>
    <row r="18" spans="2:9" ht="12.75">
      <c r="B18" s="175" t="s">
        <v>316</v>
      </c>
      <c r="C18" s="176"/>
      <c r="D18" s="174">
        <v>1465670.26</v>
      </c>
      <c r="E18" s="177">
        <v>0</v>
      </c>
      <c r="F18" s="177">
        <f t="shared" si="2"/>
        <v>1465670.26</v>
      </c>
      <c r="G18" s="177">
        <v>67645.65</v>
      </c>
      <c r="H18" s="177">
        <v>67645.65</v>
      </c>
      <c r="I18" s="177">
        <f t="shared" si="3"/>
        <v>1398024.61</v>
      </c>
    </row>
    <row r="19" spans="2:9" ht="12.75">
      <c r="B19" s="175" t="s">
        <v>317</v>
      </c>
      <c r="C19" s="176"/>
      <c r="D19" s="174">
        <v>2085196.55</v>
      </c>
      <c r="E19" s="177">
        <v>0</v>
      </c>
      <c r="F19" s="177">
        <f t="shared" si="2"/>
        <v>2085196.55</v>
      </c>
      <c r="G19" s="177">
        <v>1045148.36</v>
      </c>
      <c r="H19" s="177">
        <v>984664.36</v>
      </c>
      <c r="I19" s="177">
        <f t="shared" si="3"/>
        <v>1040048.1900000001</v>
      </c>
    </row>
    <row r="20" spans="2:9" ht="12.75">
      <c r="B20" s="175" t="s">
        <v>318</v>
      </c>
      <c r="C20" s="176"/>
      <c r="D20" s="174">
        <v>2786385.11</v>
      </c>
      <c r="E20" s="177">
        <v>0</v>
      </c>
      <c r="F20" s="177">
        <f t="shared" si="2"/>
        <v>2786385.11</v>
      </c>
      <c r="G20" s="177">
        <v>1289914.91</v>
      </c>
      <c r="H20" s="177">
        <v>1289914.91</v>
      </c>
      <c r="I20" s="177">
        <f t="shared" si="3"/>
        <v>1496470.2</v>
      </c>
    </row>
    <row r="21" spans="2:9" ht="12.75">
      <c r="B21" s="175" t="s">
        <v>319</v>
      </c>
      <c r="C21" s="176"/>
      <c r="D21" s="174">
        <v>0</v>
      </c>
      <c r="E21" s="177">
        <v>0</v>
      </c>
      <c r="F21" s="177">
        <f t="shared" si="2"/>
        <v>0</v>
      </c>
      <c r="G21" s="177">
        <v>0</v>
      </c>
      <c r="H21" s="177">
        <v>0</v>
      </c>
      <c r="I21" s="177">
        <f t="shared" si="3"/>
        <v>0</v>
      </c>
    </row>
    <row r="22" spans="2:9" ht="12.75">
      <c r="B22" s="175" t="s">
        <v>320</v>
      </c>
      <c r="C22" s="176"/>
      <c r="D22" s="174">
        <v>966912.6</v>
      </c>
      <c r="E22" s="177">
        <v>0</v>
      </c>
      <c r="F22" s="177">
        <f t="shared" si="2"/>
        <v>966912.6</v>
      </c>
      <c r="G22" s="177">
        <v>589552.3</v>
      </c>
      <c r="H22" s="177">
        <v>589552.3</v>
      </c>
      <c r="I22" s="177">
        <f t="shared" si="3"/>
        <v>377360.29999999993</v>
      </c>
    </row>
    <row r="23" spans="2:9" ht="12.75">
      <c r="B23" s="172" t="s">
        <v>321</v>
      </c>
      <c r="C23" s="173"/>
      <c r="D23" s="174">
        <f aca="true" t="shared" si="4" ref="D23:I23">SUM(D24:D32)</f>
        <v>1365500</v>
      </c>
      <c r="E23" s="174">
        <f t="shared" si="4"/>
        <v>0</v>
      </c>
      <c r="F23" s="174">
        <f t="shared" si="4"/>
        <v>1365500</v>
      </c>
      <c r="G23" s="174">
        <f t="shared" si="4"/>
        <v>588110.5599999999</v>
      </c>
      <c r="H23" s="174">
        <f t="shared" si="4"/>
        <v>588110.5599999999</v>
      </c>
      <c r="I23" s="174">
        <f t="shared" si="4"/>
        <v>777389.44</v>
      </c>
    </row>
    <row r="24" spans="2:9" ht="12.75">
      <c r="B24" s="175" t="s">
        <v>322</v>
      </c>
      <c r="C24" s="176"/>
      <c r="D24" s="174">
        <v>450000</v>
      </c>
      <c r="E24" s="177">
        <v>-25000</v>
      </c>
      <c r="F24" s="174">
        <f aca="true" t="shared" si="5" ref="F24:F32">D24+E24</f>
        <v>425000</v>
      </c>
      <c r="G24" s="177">
        <v>187840.16</v>
      </c>
      <c r="H24" s="177">
        <v>187840.16</v>
      </c>
      <c r="I24" s="177">
        <f>F24-G24</f>
        <v>237159.84</v>
      </c>
    </row>
    <row r="25" spans="2:9" ht="12.75">
      <c r="B25" s="175" t="s">
        <v>323</v>
      </c>
      <c r="C25" s="176"/>
      <c r="D25" s="174">
        <v>295000</v>
      </c>
      <c r="E25" s="177">
        <v>0</v>
      </c>
      <c r="F25" s="174">
        <f t="shared" si="5"/>
        <v>295000</v>
      </c>
      <c r="G25" s="177">
        <v>68070.14</v>
      </c>
      <c r="H25" s="177">
        <v>68070.14</v>
      </c>
      <c r="I25" s="177">
        <f aca="true" t="shared" si="6" ref="I25:I87">F25-G25</f>
        <v>226929.86</v>
      </c>
    </row>
    <row r="26" spans="2:9" ht="12.75">
      <c r="B26" s="175" t="s">
        <v>324</v>
      </c>
      <c r="C26" s="176"/>
      <c r="D26" s="174">
        <v>0</v>
      </c>
      <c r="E26" s="177">
        <v>0</v>
      </c>
      <c r="F26" s="174">
        <f t="shared" si="5"/>
        <v>0</v>
      </c>
      <c r="G26" s="177">
        <v>0</v>
      </c>
      <c r="H26" s="177">
        <v>0</v>
      </c>
      <c r="I26" s="177">
        <f t="shared" si="6"/>
        <v>0</v>
      </c>
    </row>
    <row r="27" spans="2:9" ht="12.75">
      <c r="B27" s="175" t="s">
        <v>325</v>
      </c>
      <c r="C27" s="176"/>
      <c r="D27" s="174">
        <v>24000</v>
      </c>
      <c r="E27" s="177">
        <v>15000</v>
      </c>
      <c r="F27" s="174">
        <f t="shared" si="5"/>
        <v>39000</v>
      </c>
      <c r="G27" s="177">
        <v>19168.44</v>
      </c>
      <c r="H27" s="177">
        <v>19168.44</v>
      </c>
      <c r="I27" s="177">
        <f t="shared" si="6"/>
        <v>19831.56</v>
      </c>
    </row>
    <row r="28" spans="2:9" ht="12.75">
      <c r="B28" s="175" t="s">
        <v>326</v>
      </c>
      <c r="C28" s="176"/>
      <c r="D28" s="174">
        <v>2500</v>
      </c>
      <c r="E28" s="177">
        <v>0</v>
      </c>
      <c r="F28" s="174">
        <f t="shared" si="5"/>
        <v>2500</v>
      </c>
      <c r="G28" s="177">
        <v>474</v>
      </c>
      <c r="H28" s="177">
        <v>474</v>
      </c>
      <c r="I28" s="177">
        <f t="shared" si="6"/>
        <v>2026</v>
      </c>
    </row>
    <row r="29" spans="2:9" ht="12.75">
      <c r="B29" s="175" t="s">
        <v>327</v>
      </c>
      <c r="C29" s="176"/>
      <c r="D29" s="174">
        <v>320000</v>
      </c>
      <c r="E29" s="177">
        <v>-15000</v>
      </c>
      <c r="F29" s="174">
        <f t="shared" si="5"/>
        <v>305000</v>
      </c>
      <c r="G29" s="177">
        <v>160000</v>
      </c>
      <c r="H29" s="177">
        <v>160000</v>
      </c>
      <c r="I29" s="177">
        <f t="shared" si="6"/>
        <v>145000</v>
      </c>
    </row>
    <row r="30" spans="2:9" ht="12.75">
      <c r="B30" s="175" t="s">
        <v>328</v>
      </c>
      <c r="C30" s="176"/>
      <c r="D30" s="174">
        <v>139000</v>
      </c>
      <c r="E30" s="177">
        <v>0</v>
      </c>
      <c r="F30" s="174">
        <f t="shared" si="5"/>
        <v>139000</v>
      </c>
      <c r="G30" s="177">
        <v>79174.04</v>
      </c>
      <c r="H30" s="177">
        <v>79174.04</v>
      </c>
      <c r="I30" s="177">
        <f t="shared" si="6"/>
        <v>59825.96000000001</v>
      </c>
    </row>
    <row r="31" spans="2:9" ht="12.75">
      <c r="B31" s="175" t="s">
        <v>329</v>
      </c>
      <c r="C31" s="176"/>
      <c r="D31" s="174">
        <v>0</v>
      </c>
      <c r="E31" s="177">
        <v>0</v>
      </c>
      <c r="F31" s="174">
        <f t="shared" si="5"/>
        <v>0</v>
      </c>
      <c r="G31" s="177">
        <v>0</v>
      </c>
      <c r="H31" s="177">
        <v>0</v>
      </c>
      <c r="I31" s="177">
        <f t="shared" si="6"/>
        <v>0</v>
      </c>
    </row>
    <row r="32" spans="2:9" ht="12.75">
      <c r="B32" s="175" t="s">
        <v>330</v>
      </c>
      <c r="C32" s="176"/>
      <c r="D32" s="174">
        <v>135000</v>
      </c>
      <c r="E32" s="177">
        <v>25000</v>
      </c>
      <c r="F32" s="174">
        <f t="shared" si="5"/>
        <v>160000</v>
      </c>
      <c r="G32" s="177">
        <v>73383.78</v>
      </c>
      <c r="H32" s="177">
        <v>73383.78</v>
      </c>
      <c r="I32" s="177">
        <f t="shared" si="6"/>
        <v>86616.22</v>
      </c>
    </row>
    <row r="33" spans="2:9" ht="12.75">
      <c r="B33" s="172" t="s">
        <v>331</v>
      </c>
      <c r="C33" s="173"/>
      <c r="D33" s="174">
        <f aca="true" t="shared" si="7" ref="D33:I33">SUM(D34:D42)</f>
        <v>6395300</v>
      </c>
      <c r="E33" s="174">
        <f t="shared" si="7"/>
        <v>0</v>
      </c>
      <c r="F33" s="174">
        <f t="shared" si="7"/>
        <v>6395300</v>
      </c>
      <c r="G33" s="174">
        <f t="shared" si="7"/>
        <v>3658645.13</v>
      </c>
      <c r="H33" s="174">
        <f t="shared" si="7"/>
        <v>3631962.9099999997</v>
      </c>
      <c r="I33" s="174">
        <f t="shared" si="7"/>
        <v>2736654.87</v>
      </c>
    </row>
    <row r="34" spans="2:9" ht="12.75">
      <c r="B34" s="175" t="s">
        <v>332</v>
      </c>
      <c r="C34" s="176"/>
      <c r="D34" s="174">
        <v>906500</v>
      </c>
      <c r="E34" s="177">
        <v>14000</v>
      </c>
      <c r="F34" s="174">
        <f aca="true" t="shared" si="8" ref="F34:F42">D34+E34</f>
        <v>920500</v>
      </c>
      <c r="G34" s="177">
        <v>494369.9</v>
      </c>
      <c r="H34" s="177">
        <v>494369.9</v>
      </c>
      <c r="I34" s="177">
        <f t="shared" si="6"/>
        <v>426130.1</v>
      </c>
    </row>
    <row r="35" spans="2:9" ht="12.75">
      <c r="B35" s="175" t="s">
        <v>333</v>
      </c>
      <c r="C35" s="176"/>
      <c r="D35" s="174">
        <v>1348000</v>
      </c>
      <c r="E35" s="177">
        <v>230000</v>
      </c>
      <c r="F35" s="174">
        <f t="shared" si="8"/>
        <v>1578000</v>
      </c>
      <c r="G35" s="177">
        <v>980629.72</v>
      </c>
      <c r="H35" s="177">
        <v>980629.72</v>
      </c>
      <c r="I35" s="177">
        <f t="shared" si="6"/>
        <v>597370.28</v>
      </c>
    </row>
    <row r="36" spans="2:9" ht="12.75">
      <c r="B36" s="175" t="s">
        <v>334</v>
      </c>
      <c r="C36" s="176"/>
      <c r="D36" s="174">
        <v>1646800</v>
      </c>
      <c r="E36" s="177">
        <v>-235000</v>
      </c>
      <c r="F36" s="174">
        <f t="shared" si="8"/>
        <v>1411800</v>
      </c>
      <c r="G36" s="177">
        <v>735204.96</v>
      </c>
      <c r="H36" s="177">
        <v>735204.96</v>
      </c>
      <c r="I36" s="177">
        <f t="shared" si="6"/>
        <v>676595.04</v>
      </c>
    </row>
    <row r="37" spans="2:9" ht="12.75">
      <c r="B37" s="175" t="s">
        <v>335</v>
      </c>
      <c r="C37" s="176"/>
      <c r="D37" s="174">
        <v>1015500</v>
      </c>
      <c r="E37" s="177">
        <v>0</v>
      </c>
      <c r="F37" s="174">
        <f t="shared" si="8"/>
        <v>1015500</v>
      </c>
      <c r="G37" s="177">
        <v>789161.16</v>
      </c>
      <c r="H37" s="177">
        <v>782560.94</v>
      </c>
      <c r="I37" s="177">
        <f t="shared" si="6"/>
        <v>226338.83999999997</v>
      </c>
    </row>
    <row r="38" spans="2:9" ht="12.75">
      <c r="B38" s="175" t="s">
        <v>336</v>
      </c>
      <c r="C38" s="176"/>
      <c r="D38" s="174">
        <v>441500</v>
      </c>
      <c r="E38" s="177">
        <v>25000</v>
      </c>
      <c r="F38" s="174">
        <f t="shared" si="8"/>
        <v>466500</v>
      </c>
      <c r="G38" s="177">
        <v>197126.3</v>
      </c>
      <c r="H38" s="177">
        <v>197126.3</v>
      </c>
      <c r="I38" s="177">
        <f t="shared" si="6"/>
        <v>269373.7</v>
      </c>
    </row>
    <row r="39" spans="2:9" ht="12.75">
      <c r="B39" s="175" t="s">
        <v>337</v>
      </c>
      <c r="C39" s="176"/>
      <c r="D39" s="174">
        <v>49000</v>
      </c>
      <c r="E39" s="177">
        <v>0</v>
      </c>
      <c r="F39" s="174">
        <f t="shared" si="8"/>
        <v>49000</v>
      </c>
      <c r="G39" s="177">
        <v>26038.92</v>
      </c>
      <c r="H39" s="177">
        <v>26038.92</v>
      </c>
      <c r="I39" s="177">
        <f t="shared" si="6"/>
        <v>22961.08</v>
      </c>
    </row>
    <row r="40" spans="2:9" ht="12.75">
      <c r="B40" s="175" t="s">
        <v>338</v>
      </c>
      <c r="C40" s="176"/>
      <c r="D40" s="174">
        <v>384000</v>
      </c>
      <c r="E40" s="177">
        <v>0</v>
      </c>
      <c r="F40" s="174">
        <f t="shared" si="8"/>
        <v>384000</v>
      </c>
      <c r="G40" s="177">
        <v>115975.12</v>
      </c>
      <c r="H40" s="177">
        <v>115975.12</v>
      </c>
      <c r="I40" s="177">
        <f t="shared" si="6"/>
        <v>268024.88</v>
      </c>
    </row>
    <row r="41" spans="2:9" ht="12.75">
      <c r="B41" s="175" t="s">
        <v>339</v>
      </c>
      <c r="C41" s="176"/>
      <c r="D41" s="174">
        <v>110000</v>
      </c>
      <c r="E41" s="177">
        <v>0</v>
      </c>
      <c r="F41" s="174">
        <f t="shared" si="8"/>
        <v>110000</v>
      </c>
      <c r="G41" s="177">
        <v>40952.05</v>
      </c>
      <c r="H41" s="177">
        <v>40952.05</v>
      </c>
      <c r="I41" s="177">
        <f t="shared" si="6"/>
        <v>69047.95</v>
      </c>
    </row>
    <row r="42" spans="2:9" ht="12.75">
      <c r="B42" s="175" t="s">
        <v>340</v>
      </c>
      <c r="C42" s="176"/>
      <c r="D42" s="174">
        <v>494000</v>
      </c>
      <c r="E42" s="177">
        <v>-34000</v>
      </c>
      <c r="F42" s="174">
        <f t="shared" si="8"/>
        <v>460000</v>
      </c>
      <c r="G42" s="177">
        <v>279187</v>
      </c>
      <c r="H42" s="177">
        <v>259105</v>
      </c>
      <c r="I42" s="177">
        <f t="shared" si="6"/>
        <v>180813</v>
      </c>
    </row>
    <row r="43" spans="2:9" ht="25.5" customHeight="1">
      <c r="B43" s="437" t="s">
        <v>341</v>
      </c>
      <c r="C43" s="438"/>
      <c r="D43" s="174">
        <f aca="true" t="shared" si="9" ref="D43:I43">SUM(D44:D52)</f>
        <v>15000</v>
      </c>
      <c r="E43" s="174">
        <f t="shared" si="9"/>
        <v>0</v>
      </c>
      <c r="F43" s="174">
        <f>SUM(F44:F52)</f>
        <v>15000</v>
      </c>
      <c r="G43" s="174">
        <f t="shared" si="9"/>
        <v>300</v>
      </c>
      <c r="H43" s="174">
        <f t="shared" si="9"/>
        <v>300</v>
      </c>
      <c r="I43" s="174">
        <f t="shared" si="9"/>
        <v>14700</v>
      </c>
    </row>
    <row r="44" spans="2:9" ht="12.75">
      <c r="B44" s="175" t="s">
        <v>342</v>
      </c>
      <c r="C44" s="176"/>
      <c r="D44" s="174">
        <v>0</v>
      </c>
      <c r="E44" s="174">
        <v>0</v>
      </c>
      <c r="F44" s="174">
        <f>D44+E44</f>
        <v>0</v>
      </c>
      <c r="G44" s="174">
        <v>0</v>
      </c>
      <c r="H44" s="174">
        <v>0</v>
      </c>
      <c r="I44" s="177">
        <f t="shared" si="6"/>
        <v>0</v>
      </c>
    </row>
    <row r="45" spans="2:9" ht="12.75">
      <c r="B45" s="175" t="s">
        <v>343</v>
      </c>
      <c r="C45" s="176"/>
      <c r="D45" s="174">
        <v>0</v>
      </c>
      <c r="E45" s="174">
        <v>0</v>
      </c>
      <c r="F45" s="174">
        <f aca="true" t="shared" si="10" ref="F45:F87">D45+E45</f>
        <v>0</v>
      </c>
      <c r="G45" s="174">
        <v>0</v>
      </c>
      <c r="H45" s="174">
        <v>0</v>
      </c>
      <c r="I45" s="177">
        <f t="shared" si="6"/>
        <v>0</v>
      </c>
    </row>
    <row r="46" spans="2:9" ht="12.75">
      <c r="B46" s="175" t="s">
        <v>344</v>
      </c>
      <c r="C46" s="176"/>
      <c r="D46" s="174">
        <v>0</v>
      </c>
      <c r="E46" s="174">
        <v>0</v>
      </c>
      <c r="F46" s="174">
        <f t="shared" si="10"/>
        <v>0</v>
      </c>
      <c r="G46" s="174">
        <v>0</v>
      </c>
      <c r="H46" s="174">
        <v>0</v>
      </c>
      <c r="I46" s="177">
        <f t="shared" si="6"/>
        <v>0</v>
      </c>
    </row>
    <row r="47" spans="2:9" ht="12.75">
      <c r="B47" s="175" t="s">
        <v>345</v>
      </c>
      <c r="C47" s="176"/>
      <c r="D47" s="174">
        <v>15000</v>
      </c>
      <c r="E47" s="177">
        <v>0</v>
      </c>
      <c r="F47" s="174">
        <f t="shared" si="10"/>
        <v>15000</v>
      </c>
      <c r="G47" s="177">
        <v>300</v>
      </c>
      <c r="H47" s="177">
        <v>300</v>
      </c>
      <c r="I47" s="177">
        <f t="shared" si="6"/>
        <v>14700</v>
      </c>
    </row>
    <row r="48" spans="2:9" ht="12.75">
      <c r="B48" s="175" t="s">
        <v>346</v>
      </c>
      <c r="C48" s="176"/>
      <c r="D48" s="174">
        <v>0</v>
      </c>
      <c r="E48" s="174">
        <v>0</v>
      </c>
      <c r="F48" s="174">
        <f t="shared" si="10"/>
        <v>0</v>
      </c>
      <c r="G48" s="174">
        <v>0</v>
      </c>
      <c r="H48" s="174">
        <v>0</v>
      </c>
      <c r="I48" s="177">
        <f t="shared" si="6"/>
        <v>0</v>
      </c>
    </row>
    <row r="49" spans="2:9" ht="12.75">
      <c r="B49" s="175" t="s">
        <v>347</v>
      </c>
      <c r="C49" s="176"/>
      <c r="D49" s="174">
        <v>0</v>
      </c>
      <c r="E49" s="174">
        <v>0</v>
      </c>
      <c r="F49" s="174">
        <f t="shared" si="10"/>
        <v>0</v>
      </c>
      <c r="G49" s="174">
        <v>0</v>
      </c>
      <c r="H49" s="174">
        <v>0</v>
      </c>
      <c r="I49" s="177">
        <f t="shared" si="6"/>
        <v>0</v>
      </c>
    </row>
    <row r="50" spans="2:9" ht="12.75">
      <c r="B50" s="175" t="s">
        <v>348</v>
      </c>
      <c r="C50" s="176"/>
      <c r="D50" s="174">
        <v>0</v>
      </c>
      <c r="E50" s="174">
        <v>0</v>
      </c>
      <c r="F50" s="174">
        <f t="shared" si="10"/>
        <v>0</v>
      </c>
      <c r="G50" s="174">
        <v>0</v>
      </c>
      <c r="H50" s="174">
        <v>0</v>
      </c>
      <c r="I50" s="177">
        <f t="shared" si="6"/>
        <v>0</v>
      </c>
    </row>
    <row r="51" spans="2:9" ht="12.75">
      <c r="B51" s="175" t="s">
        <v>349</v>
      </c>
      <c r="C51" s="176"/>
      <c r="D51" s="174">
        <v>0</v>
      </c>
      <c r="E51" s="174">
        <v>0</v>
      </c>
      <c r="F51" s="174">
        <f t="shared" si="10"/>
        <v>0</v>
      </c>
      <c r="G51" s="174">
        <v>0</v>
      </c>
      <c r="H51" s="174">
        <v>0</v>
      </c>
      <c r="I51" s="177">
        <f t="shared" si="6"/>
        <v>0</v>
      </c>
    </row>
    <row r="52" spans="2:9" ht="12.75">
      <c r="B52" s="175" t="s">
        <v>350</v>
      </c>
      <c r="C52" s="176"/>
      <c r="D52" s="174">
        <v>0</v>
      </c>
      <c r="E52" s="174">
        <v>0</v>
      </c>
      <c r="F52" s="174">
        <f t="shared" si="10"/>
        <v>0</v>
      </c>
      <c r="G52" s="174">
        <v>0</v>
      </c>
      <c r="H52" s="174">
        <v>0</v>
      </c>
      <c r="I52" s="177">
        <f t="shared" si="6"/>
        <v>0</v>
      </c>
    </row>
    <row r="53" spans="2:9" ht="12.75">
      <c r="B53" s="437" t="s">
        <v>351</v>
      </c>
      <c r="C53" s="438"/>
      <c r="D53" s="174">
        <f aca="true" t="shared" si="11" ref="D53:I53">SUM(D54:D62)</f>
        <v>330000</v>
      </c>
      <c r="E53" s="174">
        <f t="shared" si="11"/>
        <v>0</v>
      </c>
      <c r="F53" s="174">
        <f t="shared" si="11"/>
        <v>330000</v>
      </c>
      <c r="G53" s="174">
        <f t="shared" si="11"/>
        <v>213527.04</v>
      </c>
      <c r="H53" s="174">
        <f t="shared" si="11"/>
        <v>213527.04</v>
      </c>
      <c r="I53" s="174">
        <f t="shared" si="11"/>
        <v>116472.95999999999</v>
      </c>
    </row>
    <row r="54" spans="2:9" ht="12.75">
      <c r="B54" s="175" t="s">
        <v>352</v>
      </c>
      <c r="C54" s="176"/>
      <c r="D54" s="174">
        <v>130000</v>
      </c>
      <c r="E54" s="177">
        <v>-95330</v>
      </c>
      <c r="F54" s="174">
        <f t="shared" si="10"/>
        <v>34670</v>
      </c>
      <c r="G54" s="177">
        <v>18197.04</v>
      </c>
      <c r="H54" s="177">
        <v>18197.04</v>
      </c>
      <c r="I54" s="177">
        <f t="shared" si="6"/>
        <v>16472.96</v>
      </c>
    </row>
    <row r="55" spans="2:9" ht="12.75">
      <c r="B55" s="175" t="s">
        <v>353</v>
      </c>
      <c r="C55" s="176"/>
      <c r="D55" s="174">
        <v>0</v>
      </c>
      <c r="E55" s="177">
        <v>0</v>
      </c>
      <c r="F55" s="174">
        <f t="shared" si="10"/>
        <v>0</v>
      </c>
      <c r="G55" s="177">
        <v>0</v>
      </c>
      <c r="H55" s="177">
        <v>0</v>
      </c>
      <c r="I55" s="177">
        <f t="shared" si="6"/>
        <v>0</v>
      </c>
    </row>
    <row r="56" spans="2:9" ht="12.75">
      <c r="B56" s="175" t="s">
        <v>354</v>
      </c>
      <c r="C56" s="176"/>
      <c r="D56" s="174">
        <v>0</v>
      </c>
      <c r="E56" s="177">
        <v>0</v>
      </c>
      <c r="F56" s="174">
        <f t="shared" si="10"/>
        <v>0</v>
      </c>
      <c r="G56" s="177">
        <v>0</v>
      </c>
      <c r="H56" s="177">
        <v>0</v>
      </c>
      <c r="I56" s="177">
        <f t="shared" si="6"/>
        <v>0</v>
      </c>
    </row>
    <row r="57" spans="2:9" ht="12.75">
      <c r="B57" s="175" t="s">
        <v>355</v>
      </c>
      <c r="C57" s="176"/>
      <c r="D57" s="174">
        <v>100000</v>
      </c>
      <c r="E57" s="177">
        <v>-25020</v>
      </c>
      <c r="F57" s="174">
        <f t="shared" si="10"/>
        <v>74980</v>
      </c>
      <c r="G57" s="177">
        <v>74980</v>
      </c>
      <c r="H57" s="177">
        <v>74980</v>
      </c>
      <c r="I57" s="177">
        <f t="shared" si="6"/>
        <v>0</v>
      </c>
    </row>
    <row r="58" spans="2:9" ht="12.75">
      <c r="B58" s="175" t="s">
        <v>356</v>
      </c>
      <c r="C58" s="176"/>
      <c r="D58" s="174">
        <v>0</v>
      </c>
      <c r="E58" s="177">
        <v>0</v>
      </c>
      <c r="F58" s="174">
        <f t="shared" si="10"/>
        <v>0</v>
      </c>
      <c r="G58" s="177">
        <v>0</v>
      </c>
      <c r="H58" s="177">
        <v>0</v>
      </c>
      <c r="I58" s="177">
        <f t="shared" si="6"/>
        <v>0</v>
      </c>
    </row>
    <row r="59" spans="2:9" ht="12.75">
      <c r="B59" s="175" t="s">
        <v>357</v>
      </c>
      <c r="C59" s="176"/>
      <c r="D59" s="174">
        <v>50000</v>
      </c>
      <c r="E59" s="177">
        <v>-50000</v>
      </c>
      <c r="F59" s="174">
        <f t="shared" si="10"/>
        <v>0</v>
      </c>
      <c r="G59" s="177">
        <v>0</v>
      </c>
      <c r="H59" s="177">
        <v>0</v>
      </c>
      <c r="I59" s="177">
        <f t="shared" si="6"/>
        <v>0</v>
      </c>
    </row>
    <row r="60" spans="2:9" ht="12.75">
      <c r="B60" s="175" t="s">
        <v>358</v>
      </c>
      <c r="C60" s="176"/>
      <c r="D60" s="174">
        <v>0</v>
      </c>
      <c r="E60" s="177">
        <v>0</v>
      </c>
      <c r="F60" s="174">
        <f t="shared" si="10"/>
        <v>0</v>
      </c>
      <c r="G60" s="177">
        <v>0</v>
      </c>
      <c r="H60" s="177">
        <v>0</v>
      </c>
      <c r="I60" s="177">
        <f t="shared" si="6"/>
        <v>0</v>
      </c>
    </row>
    <row r="61" spans="2:9" ht="12.75">
      <c r="B61" s="175" t="s">
        <v>359</v>
      </c>
      <c r="C61" s="176"/>
      <c r="D61" s="174">
        <v>0</v>
      </c>
      <c r="E61" s="177">
        <v>0</v>
      </c>
      <c r="F61" s="174">
        <f t="shared" si="10"/>
        <v>0</v>
      </c>
      <c r="G61" s="177">
        <v>0</v>
      </c>
      <c r="H61" s="177">
        <v>0</v>
      </c>
      <c r="I61" s="177">
        <f t="shared" si="6"/>
        <v>0</v>
      </c>
    </row>
    <row r="62" spans="2:9" ht="12.75">
      <c r="B62" s="175" t="s">
        <v>360</v>
      </c>
      <c r="C62" s="176"/>
      <c r="D62" s="174">
        <v>50000</v>
      </c>
      <c r="E62" s="177">
        <v>170350</v>
      </c>
      <c r="F62" s="174">
        <f t="shared" si="10"/>
        <v>220350</v>
      </c>
      <c r="G62" s="177">
        <v>120350</v>
      </c>
      <c r="H62" s="177">
        <v>120350</v>
      </c>
      <c r="I62" s="177">
        <f t="shared" si="6"/>
        <v>100000</v>
      </c>
    </row>
    <row r="63" spans="2:9" ht="12.75">
      <c r="B63" s="172" t="s">
        <v>361</v>
      </c>
      <c r="C63" s="173"/>
      <c r="D63" s="174">
        <f>SUM(D64:D66)</f>
        <v>0</v>
      </c>
      <c r="E63" s="174">
        <f>SUM(E64:E66)</f>
        <v>0</v>
      </c>
      <c r="F63" s="174">
        <f>SUM(F64:F66)</f>
        <v>0</v>
      </c>
      <c r="G63" s="174">
        <f>SUM(G64:G66)</f>
        <v>0</v>
      </c>
      <c r="H63" s="174">
        <f>SUM(H64:H66)</f>
        <v>0</v>
      </c>
      <c r="I63" s="177">
        <f t="shared" si="6"/>
        <v>0</v>
      </c>
    </row>
    <row r="64" spans="2:9" ht="12.75">
      <c r="B64" s="175" t="s">
        <v>362</v>
      </c>
      <c r="C64" s="176"/>
      <c r="D64" s="174">
        <v>0</v>
      </c>
      <c r="E64" s="174">
        <v>0</v>
      </c>
      <c r="F64" s="174">
        <f t="shared" si="10"/>
        <v>0</v>
      </c>
      <c r="G64" s="174">
        <v>0</v>
      </c>
      <c r="H64" s="174">
        <v>0</v>
      </c>
      <c r="I64" s="177">
        <f t="shared" si="6"/>
        <v>0</v>
      </c>
    </row>
    <row r="65" spans="2:9" ht="12.75">
      <c r="B65" s="175" t="s">
        <v>363</v>
      </c>
      <c r="C65" s="176"/>
      <c r="D65" s="174">
        <v>0</v>
      </c>
      <c r="E65" s="174">
        <v>0</v>
      </c>
      <c r="F65" s="174">
        <f t="shared" si="10"/>
        <v>0</v>
      </c>
      <c r="G65" s="174">
        <v>0</v>
      </c>
      <c r="H65" s="174">
        <v>0</v>
      </c>
      <c r="I65" s="177">
        <f t="shared" si="6"/>
        <v>0</v>
      </c>
    </row>
    <row r="66" spans="2:9" ht="12.75">
      <c r="B66" s="175" t="s">
        <v>364</v>
      </c>
      <c r="C66" s="176"/>
      <c r="D66" s="174">
        <v>0</v>
      </c>
      <c r="E66" s="174">
        <v>0</v>
      </c>
      <c r="F66" s="174">
        <f t="shared" si="10"/>
        <v>0</v>
      </c>
      <c r="G66" s="174">
        <v>0</v>
      </c>
      <c r="H66" s="174">
        <v>0</v>
      </c>
      <c r="I66" s="177">
        <f t="shared" si="6"/>
        <v>0</v>
      </c>
    </row>
    <row r="67" spans="2:9" ht="12.75">
      <c r="B67" s="437" t="s">
        <v>365</v>
      </c>
      <c r="C67" s="438"/>
      <c r="D67" s="174">
        <f>SUM(D68:D75)</f>
        <v>48748388.44</v>
      </c>
      <c r="E67" s="174">
        <f>SUM(E68:E75)</f>
        <v>0</v>
      </c>
      <c r="F67" s="174">
        <f>F68+F69+F70+F71+F72+F74+F75</f>
        <v>48748388.44</v>
      </c>
      <c r="G67" s="174">
        <f>SUM(G68:G75)</f>
        <v>28236582.810000002</v>
      </c>
      <c r="H67" s="174">
        <f>SUM(H68:H75)</f>
        <v>28236582.810000002</v>
      </c>
      <c r="I67" s="177">
        <f t="shared" si="6"/>
        <v>20511805.629999995</v>
      </c>
    </row>
    <row r="68" spans="2:9" ht="12.75">
      <c r="B68" s="175" t="s">
        <v>366</v>
      </c>
      <c r="C68" s="176"/>
      <c r="D68" s="174">
        <v>0</v>
      </c>
      <c r="E68" s="177">
        <v>0</v>
      </c>
      <c r="F68" s="174">
        <f t="shared" si="10"/>
        <v>0</v>
      </c>
      <c r="G68" s="177">
        <v>0</v>
      </c>
      <c r="H68" s="177">
        <v>0</v>
      </c>
      <c r="I68" s="177">
        <f t="shared" si="6"/>
        <v>0</v>
      </c>
    </row>
    <row r="69" spans="2:9" ht="12.75">
      <c r="B69" s="175" t="s">
        <v>367</v>
      </c>
      <c r="C69" s="176"/>
      <c r="D69" s="174">
        <v>0</v>
      </c>
      <c r="E69" s="177">
        <v>0</v>
      </c>
      <c r="F69" s="174">
        <f t="shared" si="10"/>
        <v>0</v>
      </c>
      <c r="G69" s="177">
        <v>0</v>
      </c>
      <c r="H69" s="177">
        <v>0</v>
      </c>
      <c r="I69" s="177">
        <f t="shared" si="6"/>
        <v>0</v>
      </c>
    </row>
    <row r="70" spans="2:9" ht="12.75">
      <c r="B70" s="175" t="s">
        <v>368</v>
      </c>
      <c r="C70" s="176"/>
      <c r="D70" s="174">
        <v>17350000</v>
      </c>
      <c r="E70" s="177">
        <v>0</v>
      </c>
      <c r="F70" s="174">
        <f t="shared" si="10"/>
        <v>17350000</v>
      </c>
      <c r="G70" s="177">
        <v>15999482.81</v>
      </c>
      <c r="H70" s="177">
        <v>15999482.81</v>
      </c>
      <c r="I70" s="177">
        <f t="shared" si="6"/>
        <v>1350517.1899999995</v>
      </c>
    </row>
    <row r="71" spans="2:9" ht="12.75">
      <c r="B71" s="175" t="s">
        <v>369</v>
      </c>
      <c r="C71" s="176"/>
      <c r="D71" s="174">
        <v>31398388.44</v>
      </c>
      <c r="E71" s="177">
        <v>0</v>
      </c>
      <c r="F71" s="174">
        <f t="shared" si="10"/>
        <v>31398388.44</v>
      </c>
      <c r="G71" s="177">
        <v>12237100</v>
      </c>
      <c r="H71" s="177">
        <v>12237100</v>
      </c>
      <c r="I71" s="177">
        <f t="shared" si="6"/>
        <v>19161288.44</v>
      </c>
    </row>
    <row r="72" spans="2:9" ht="12.75">
      <c r="B72" s="175" t="s">
        <v>370</v>
      </c>
      <c r="C72" s="176"/>
      <c r="D72" s="174">
        <v>0</v>
      </c>
      <c r="E72" s="174">
        <v>0</v>
      </c>
      <c r="F72" s="174">
        <f t="shared" si="10"/>
        <v>0</v>
      </c>
      <c r="G72" s="174">
        <v>0</v>
      </c>
      <c r="H72" s="174">
        <v>0</v>
      </c>
      <c r="I72" s="177">
        <f t="shared" si="6"/>
        <v>0</v>
      </c>
    </row>
    <row r="73" spans="2:9" ht="12.75">
      <c r="B73" s="175" t="s">
        <v>371</v>
      </c>
      <c r="C73" s="176"/>
      <c r="D73" s="174">
        <v>0</v>
      </c>
      <c r="E73" s="174">
        <v>0</v>
      </c>
      <c r="F73" s="174">
        <f t="shared" si="10"/>
        <v>0</v>
      </c>
      <c r="G73" s="174">
        <v>0</v>
      </c>
      <c r="H73" s="174">
        <v>0</v>
      </c>
      <c r="I73" s="177">
        <f t="shared" si="6"/>
        <v>0</v>
      </c>
    </row>
    <row r="74" spans="2:9" ht="12.75">
      <c r="B74" s="175" t="s">
        <v>372</v>
      </c>
      <c r="C74" s="176"/>
      <c r="D74" s="174">
        <v>0</v>
      </c>
      <c r="E74" s="174">
        <v>0</v>
      </c>
      <c r="F74" s="174">
        <f t="shared" si="10"/>
        <v>0</v>
      </c>
      <c r="G74" s="174">
        <v>0</v>
      </c>
      <c r="H74" s="174">
        <v>0</v>
      </c>
      <c r="I74" s="177">
        <f t="shared" si="6"/>
        <v>0</v>
      </c>
    </row>
    <row r="75" spans="2:9" ht="12.75">
      <c r="B75" s="175" t="s">
        <v>373</v>
      </c>
      <c r="C75" s="176"/>
      <c r="D75" s="174">
        <v>0</v>
      </c>
      <c r="E75" s="174">
        <v>0</v>
      </c>
      <c r="F75" s="174">
        <f t="shared" si="10"/>
        <v>0</v>
      </c>
      <c r="G75" s="174">
        <v>0</v>
      </c>
      <c r="H75" s="174">
        <v>0</v>
      </c>
      <c r="I75" s="177">
        <f t="shared" si="6"/>
        <v>0</v>
      </c>
    </row>
    <row r="76" spans="2:9" ht="12.75">
      <c r="B76" s="172" t="s">
        <v>374</v>
      </c>
      <c r="C76" s="173"/>
      <c r="D76" s="174">
        <f>SUM(D77:D79)</f>
        <v>0</v>
      </c>
      <c r="E76" s="174">
        <f>SUM(E77:E79)</f>
        <v>0</v>
      </c>
      <c r="F76" s="174">
        <f>SUM(F77:F79)</f>
        <v>0</v>
      </c>
      <c r="G76" s="174">
        <f>SUM(G77:G79)</f>
        <v>0</v>
      </c>
      <c r="H76" s="174">
        <f>SUM(H77:H79)</f>
        <v>0</v>
      </c>
      <c r="I76" s="177">
        <f t="shared" si="6"/>
        <v>0</v>
      </c>
    </row>
    <row r="77" spans="2:9" ht="12.75">
      <c r="B77" s="175" t="s">
        <v>375</v>
      </c>
      <c r="C77" s="176"/>
      <c r="D77" s="174">
        <v>0</v>
      </c>
      <c r="E77" s="174">
        <v>0</v>
      </c>
      <c r="F77" s="174">
        <f t="shared" si="10"/>
        <v>0</v>
      </c>
      <c r="G77" s="174">
        <v>0</v>
      </c>
      <c r="H77" s="174">
        <v>0</v>
      </c>
      <c r="I77" s="177">
        <f t="shared" si="6"/>
        <v>0</v>
      </c>
    </row>
    <row r="78" spans="2:9" ht="12.75">
      <c r="B78" s="175" t="s">
        <v>376</v>
      </c>
      <c r="C78" s="176"/>
      <c r="D78" s="174">
        <v>0</v>
      </c>
      <c r="E78" s="174">
        <v>0</v>
      </c>
      <c r="F78" s="174">
        <f t="shared" si="10"/>
        <v>0</v>
      </c>
      <c r="G78" s="174">
        <v>0</v>
      </c>
      <c r="H78" s="174">
        <v>0</v>
      </c>
      <c r="I78" s="177">
        <f t="shared" si="6"/>
        <v>0</v>
      </c>
    </row>
    <row r="79" spans="2:9" ht="12.75">
      <c r="B79" s="175" t="s">
        <v>377</v>
      </c>
      <c r="C79" s="176"/>
      <c r="D79" s="174">
        <v>0</v>
      </c>
      <c r="E79" s="174">
        <v>0</v>
      </c>
      <c r="F79" s="174">
        <f t="shared" si="10"/>
        <v>0</v>
      </c>
      <c r="G79" s="174">
        <v>0</v>
      </c>
      <c r="H79" s="174">
        <v>0</v>
      </c>
      <c r="I79" s="177">
        <f t="shared" si="6"/>
        <v>0</v>
      </c>
    </row>
    <row r="80" spans="2:9" ht="12.75">
      <c r="B80" s="172" t="s">
        <v>378</v>
      </c>
      <c r="C80" s="173"/>
      <c r="D80" s="174">
        <f>SUM(D81:D87)</f>
        <v>0</v>
      </c>
      <c r="E80" s="174">
        <f>SUM(E81:E87)</f>
        <v>0</v>
      </c>
      <c r="F80" s="174">
        <f>SUM(F81:F87)</f>
        <v>0</v>
      </c>
      <c r="G80" s="174">
        <f>SUM(G81:G87)</f>
        <v>0</v>
      </c>
      <c r="H80" s="174">
        <f>SUM(H81:H87)</f>
        <v>0</v>
      </c>
      <c r="I80" s="177">
        <f t="shared" si="6"/>
        <v>0</v>
      </c>
    </row>
    <row r="81" spans="2:9" ht="12.75">
      <c r="B81" s="175" t="s">
        <v>379</v>
      </c>
      <c r="C81" s="176"/>
      <c r="D81" s="174">
        <v>0</v>
      </c>
      <c r="E81" s="174">
        <v>0</v>
      </c>
      <c r="F81" s="174">
        <f t="shared" si="10"/>
        <v>0</v>
      </c>
      <c r="G81" s="174">
        <v>0</v>
      </c>
      <c r="H81" s="174">
        <v>0</v>
      </c>
      <c r="I81" s="177">
        <f t="shared" si="6"/>
        <v>0</v>
      </c>
    </row>
    <row r="82" spans="2:9" ht="12.75">
      <c r="B82" s="175" t="s">
        <v>380</v>
      </c>
      <c r="C82" s="176"/>
      <c r="D82" s="174">
        <v>0</v>
      </c>
      <c r="E82" s="174">
        <v>0</v>
      </c>
      <c r="F82" s="174">
        <f t="shared" si="10"/>
        <v>0</v>
      </c>
      <c r="G82" s="174">
        <v>0</v>
      </c>
      <c r="H82" s="174">
        <v>0</v>
      </c>
      <c r="I82" s="177">
        <f t="shared" si="6"/>
        <v>0</v>
      </c>
    </row>
    <row r="83" spans="2:9" ht="12.75">
      <c r="B83" s="175" t="s">
        <v>381</v>
      </c>
      <c r="C83" s="176"/>
      <c r="D83" s="174">
        <v>0</v>
      </c>
      <c r="E83" s="174">
        <v>0</v>
      </c>
      <c r="F83" s="174">
        <f t="shared" si="10"/>
        <v>0</v>
      </c>
      <c r="G83" s="174">
        <v>0</v>
      </c>
      <c r="H83" s="174">
        <v>0</v>
      </c>
      <c r="I83" s="177">
        <f t="shared" si="6"/>
        <v>0</v>
      </c>
    </row>
    <row r="84" spans="2:9" ht="12.75">
      <c r="B84" s="175" t="s">
        <v>382</v>
      </c>
      <c r="C84" s="176"/>
      <c r="D84" s="174">
        <v>0</v>
      </c>
      <c r="E84" s="174">
        <v>0</v>
      </c>
      <c r="F84" s="174">
        <f t="shared" si="10"/>
        <v>0</v>
      </c>
      <c r="G84" s="174">
        <v>0</v>
      </c>
      <c r="H84" s="174">
        <v>0</v>
      </c>
      <c r="I84" s="177">
        <f t="shared" si="6"/>
        <v>0</v>
      </c>
    </row>
    <row r="85" spans="2:9" ht="12.75">
      <c r="B85" s="175" t="s">
        <v>383</v>
      </c>
      <c r="C85" s="176"/>
      <c r="D85" s="174">
        <v>0</v>
      </c>
      <c r="E85" s="174">
        <v>0</v>
      </c>
      <c r="F85" s="174">
        <f t="shared" si="10"/>
        <v>0</v>
      </c>
      <c r="G85" s="174">
        <v>0</v>
      </c>
      <c r="H85" s="174">
        <v>0</v>
      </c>
      <c r="I85" s="177">
        <f t="shared" si="6"/>
        <v>0</v>
      </c>
    </row>
    <row r="86" spans="2:9" ht="12.75">
      <c r="B86" s="175" t="s">
        <v>384</v>
      </c>
      <c r="C86" s="176"/>
      <c r="D86" s="174">
        <v>0</v>
      </c>
      <c r="E86" s="174">
        <v>0</v>
      </c>
      <c r="F86" s="174">
        <f t="shared" si="10"/>
        <v>0</v>
      </c>
      <c r="G86" s="174">
        <v>0</v>
      </c>
      <c r="H86" s="174">
        <v>0</v>
      </c>
      <c r="I86" s="177">
        <f t="shared" si="6"/>
        <v>0</v>
      </c>
    </row>
    <row r="87" spans="2:9" ht="12.75">
      <c r="B87" s="175" t="s">
        <v>385</v>
      </c>
      <c r="C87" s="176"/>
      <c r="D87" s="174">
        <v>0</v>
      </c>
      <c r="E87" s="174">
        <v>0</v>
      </c>
      <c r="F87" s="174">
        <f t="shared" si="10"/>
        <v>0</v>
      </c>
      <c r="G87" s="174">
        <v>0</v>
      </c>
      <c r="H87" s="174">
        <v>0</v>
      </c>
      <c r="I87" s="177">
        <f t="shared" si="6"/>
        <v>0</v>
      </c>
    </row>
    <row r="88" spans="2:9" ht="8.25" customHeight="1">
      <c r="B88" s="178"/>
      <c r="C88" s="179"/>
      <c r="D88" s="180"/>
      <c r="E88" s="181"/>
      <c r="F88" s="181"/>
      <c r="G88" s="181"/>
      <c r="H88" s="181"/>
      <c r="I88" s="181"/>
    </row>
    <row r="89" spans="2:9" ht="12.75">
      <c r="B89" s="182" t="s">
        <v>386</v>
      </c>
      <c r="C89" s="183"/>
      <c r="D89" s="184">
        <f aca="true" t="shared" si="12" ref="D89:I89">D90+D108+D98+D118+D128+D138+D142+D151+D155</f>
        <v>0</v>
      </c>
      <c r="E89" s="184">
        <f>E90+E108+E98+E118+E128+E138+E142+E151+E155</f>
        <v>0</v>
      </c>
      <c r="F89" s="184">
        <f t="shared" si="12"/>
        <v>0</v>
      </c>
      <c r="G89" s="184">
        <f>G90+G108+G98+G118+G128+G138+G142+G151+G155</f>
        <v>0</v>
      </c>
      <c r="H89" s="184">
        <f>H90+H108+H98+H118+H128+H138+H142+H151+H155</f>
        <v>0</v>
      </c>
      <c r="I89" s="184">
        <f t="shared" si="12"/>
        <v>0</v>
      </c>
    </row>
    <row r="90" spans="2:9" ht="12.75">
      <c r="B90" s="172" t="s">
        <v>313</v>
      </c>
      <c r="C90" s="173"/>
      <c r="D90" s="174">
        <f>SUM(D91:D97)</f>
        <v>0</v>
      </c>
      <c r="E90" s="174">
        <f>SUM(E91:E97)</f>
        <v>0</v>
      </c>
      <c r="F90" s="174">
        <f>SUM(F91:F97)</f>
        <v>0</v>
      </c>
      <c r="G90" s="174">
        <f>SUM(G91:G97)</f>
        <v>0</v>
      </c>
      <c r="H90" s="174">
        <f>SUM(H91:H97)</f>
        <v>0</v>
      </c>
      <c r="I90" s="177">
        <f aca="true" t="shared" si="13" ref="I90:I153">F90-G90</f>
        <v>0</v>
      </c>
    </row>
    <row r="91" spans="2:9" ht="12.75">
      <c r="B91" s="175" t="s">
        <v>314</v>
      </c>
      <c r="C91" s="176"/>
      <c r="D91" s="174">
        <v>0</v>
      </c>
      <c r="E91" s="174">
        <v>0</v>
      </c>
      <c r="F91" s="174">
        <f aca="true" t="shared" si="14" ref="F91:F107">D91+E91</f>
        <v>0</v>
      </c>
      <c r="G91" s="174">
        <v>0</v>
      </c>
      <c r="H91" s="174">
        <v>0</v>
      </c>
      <c r="I91" s="177">
        <f t="shared" si="13"/>
        <v>0</v>
      </c>
    </row>
    <row r="92" spans="2:9" ht="12.75">
      <c r="B92" s="175" t="s">
        <v>315</v>
      </c>
      <c r="C92" s="176"/>
      <c r="D92" s="174">
        <v>0</v>
      </c>
      <c r="E92" s="174">
        <v>0</v>
      </c>
      <c r="F92" s="174">
        <f t="shared" si="14"/>
        <v>0</v>
      </c>
      <c r="G92" s="174">
        <v>0</v>
      </c>
      <c r="H92" s="174">
        <v>0</v>
      </c>
      <c r="I92" s="177">
        <f t="shared" si="13"/>
        <v>0</v>
      </c>
    </row>
    <row r="93" spans="2:9" ht="12.75">
      <c r="B93" s="175" t="s">
        <v>316</v>
      </c>
      <c r="C93" s="176"/>
      <c r="D93" s="174">
        <v>0</v>
      </c>
      <c r="E93" s="174">
        <v>0</v>
      </c>
      <c r="F93" s="174">
        <f t="shared" si="14"/>
        <v>0</v>
      </c>
      <c r="G93" s="174">
        <v>0</v>
      </c>
      <c r="H93" s="174">
        <v>0</v>
      </c>
      <c r="I93" s="177">
        <f t="shared" si="13"/>
        <v>0</v>
      </c>
    </row>
    <row r="94" spans="2:9" ht="12.75">
      <c r="B94" s="175" t="s">
        <v>317</v>
      </c>
      <c r="C94" s="176"/>
      <c r="D94" s="174">
        <v>0</v>
      </c>
      <c r="E94" s="174">
        <v>0</v>
      </c>
      <c r="F94" s="174">
        <f t="shared" si="14"/>
        <v>0</v>
      </c>
      <c r="G94" s="174">
        <v>0</v>
      </c>
      <c r="H94" s="174">
        <v>0</v>
      </c>
      <c r="I94" s="177">
        <f t="shared" si="13"/>
        <v>0</v>
      </c>
    </row>
    <row r="95" spans="2:9" ht="12.75">
      <c r="B95" s="175" t="s">
        <v>318</v>
      </c>
      <c r="C95" s="176"/>
      <c r="D95" s="174">
        <v>0</v>
      </c>
      <c r="E95" s="174">
        <v>0</v>
      </c>
      <c r="F95" s="174">
        <f t="shared" si="14"/>
        <v>0</v>
      </c>
      <c r="G95" s="174">
        <v>0</v>
      </c>
      <c r="H95" s="174">
        <v>0</v>
      </c>
      <c r="I95" s="177">
        <f t="shared" si="13"/>
        <v>0</v>
      </c>
    </row>
    <row r="96" spans="2:9" ht="12.75">
      <c r="B96" s="175" t="s">
        <v>319</v>
      </c>
      <c r="C96" s="176"/>
      <c r="D96" s="174">
        <v>0</v>
      </c>
      <c r="E96" s="174">
        <v>0</v>
      </c>
      <c r="F96" s="174">
        <f t="shared" si="14"/>
        <v>0</v>
      </c>
      <c r="G96" s="174">
        <v>0</v>
      </c>
      <c r="H96" s="174">
        <v>0</v>
      </c>
      <c r="I96" s="177">
        <f t="shared" si="13"/>
        <v>0</v>
      </c>
    </row>
    <row r="97" spans="2:9" ht="12.75">
      <c r="B97" s="175" t="s">
        <v>320</v>
      </c>
      <c r="C97" s="176"/>
      <c r="D97" s="174">
        <v>0</v>
      </c>
      <c r="E97" s="174">
        <v>0</v>
      </c>
      <c r="F97" s="174">
        <f t="shared" si="14"/>
        <v>0</v>
      </c>
      <c r="G97" s="174">
        <v>0</v>
      </c>
      <c r="H97" s="174">
        <v>0</v>
      </c>
      <c r="I97" s="177">
        <f t="shared" si="13"/>
        <v>0</v>
      </c>
    </row>
    <row r="98" spans="2:9" ht="12.75">
      <c r="B98" s="172" t="s">
        <v>321</v>
      </c>
      <c r="C98" s="173"/>
      <c r="D98" s="174">
        <f>SUM(D99:D107)</f>
        <v>0</v>
      </c>
      <c r="E98" s="174">
        <f>SUM(E99:E107)</f>
        <v>0</v>
      </c>
      <c r="F98" s="174">
        <f>SUM(F99:F107)</f>
        <v>0</v>
      </c>
      <c r="G98" s="174">
        <f>SUM(G99:G107)</f>
        <v>0</v>
      </c>
      <c r="H98" s="174">
        <f>SUM(H99:H107)</f>
        <v>0</v>
      </c>
      <c r="I98" s="177">
        <f t="shared" si="13"/>
        <v>0</v>
      </c>
    </row>
    <row r="99" spans="2:9" ht="12.75">
      <c r="B99" s="175" t="s">
        <v>322</v>
      </c>
      <c r="C99" s="176"/>
      <c r="D99" s="174">
        <v>0</v>
      </c>
      <c r="E99" s="174">
        <v>0</v>
      </c>
      <c r="F99" s="174">
        <f t="shared" si="14"/>
        <v>0</v>
      </c>
      <c r="G99" s="174">
        <v>0</v>
      </c>
      <c r="H99" s="174">
        <v>0</v>
      </c>
      <c r="I99" s="177">
        <f t="shared" si="13"/>
        <v>0</v>
      </c>
    </row>
    <row r="100" spans="2:9" ht="12.75">
      <c r="B100" s="175" t="s">
        <v>323</v>
      </c>
      <c r="C100" s="176"/>
      <c r="D100" s="174">
        <v>0</v>
      </c>
      <c r="E100" s="174">
        <v>0</v>
      </c>
      <c r="F100" s="174">
        <f t="shared" si="14"/>
        <v>0</v>
      </c>
      <c r="G100" s="174">
        <v>0</v>
      </c>
      <c r="H100" s="174">
        <v>0</v>
      </c>
      <c r="I100" s="177">
        <f t="shared" si="13"/>
        <v>0</v>
      </c>
    </row>
    <row r="101" spans="2:9" ht="12.75">
      <c r="B101" s="175" t="s">
        <v>324</v>
      </c>
      <c r="C101" s="176"/>
      <c r="D101" s="174">
        <v>0</v>
      </c>
      <c r="E101" s="174">
        <v>0</v>
      </c>
      <c r="F101" s="174">
        <f t="shared" si="14"/>
        <v>0</v>
      </c>
      <c r="G101" s="174">
        <v>0</v>
      </c>
      <c r="H101" s="174">
        <v>0</v>
      </c>
      <c r="I101" s="177">
        <f t="shared" si="13"/>
        <v>0</v>
      </c>
    </row>
    <row r="102" spans="2:9" ht="12.75">
      <c r="B102" s="175" t="s">
        <v>325</v>
      </c>
      <c r="C102" s="176"/>
      <c r="D102" s="174">
        <v>0</v>
      </c>
      <c r="E102" s="174">
        <v>0</v>
      </c>
      <c r="F102" s="174">
        <f t="shared" si="14"/>
        <v>0</v>
      </c>
      <c r="G102" s="174">
        <v>0</v>
      </c>
      <c r="H102" s="174">
        <v>0</v>
      </c>
      <c r="I102" s="177">
        <f t="shared" si="13"/>
        <v>0</v>
      </c>
    </row>
    <row r="103" spans="2:9" ht="12.75">
      <c r="B103" s="175" t="s">
        <v>326</v>
      </c>
      <c r="C103" s="176"/>
      <c r="D103" s="174">
        <v>0</v>
      </c>
      <c r="E103" s="174">
        <v>0</v>
      </c>
      <c r="F103" s="174">
        <f t="shared" si="14"/>
        <v>0</v>
      </c>
      <c r="G103" s="174">
        <v>0</v>
      </c>
      <c r="H103" s="174">
        <v>0</v>
      </c>
      <c r="I103" s="177">
        <f t="shared" si="13"/>
        <v>0</v>
      </c>
    </row>
    <row r="104" spans="2:9" ht="12.75">
      <c r="B104" s="175" t="s">
        <v>327</v>
      </c>
      <c r="C104" s="176"/>
      <c r="D104" s="174">
        <v>0</v>
      </c>
      <c r="E104" s="174">
        <v>0</v>
      </c>
      <c r="F104" s="174">
        <f t="shared" si="14"/>
        <v>0</v>
      </c>
      <c r="G104" s="174">
        <v>0</v>
      </c>
      <c r="H104" s="174">
        <v>0</v>
      </c>
      <c r="I104" s="177">
        <f t="shared" si="13"/>
        <v>0</v>
      </c>
    </row>
    <row r="105" spans="2:9" ht="12.75">
      <c r="B105" s="175" t="s">
        <v>328</v>
      </c>
      <c r="C105" s="176"/>
      <c r="D105" s="174">
        <v>0</v>
      </c>
      <c r="E105" s="174">
        <v>0</v>
      </c>
      <c r="F105" s="174">
        <f t="shared" si="14"/>
        <v>0</v>
      </c>
      <c r="G105" s="174">
        <v>0</v>
      </c>
      <c r="H105" s="174">
        <v>0</v>
      </c>
      <c r="I105" s="177">
        <f t="shared" si="13"/>
        <v>0</v>
      </c>
    </row>
    <row r="106" spans="2:9" ht="12.75">
      <c r="B106" s="175" t="s">
        <v>329</v>
      </c>
      <c r="C106" s="176"/>
      <c r="D106" s="174">
        <v>0</v>
      </c>
      <c r="E106" s="174">
        <v>0</v>
      </c>
      <c r="F106" s="174">
        <f t="shared" si="14"/>
        <v>0</v>
      </c>
      <c r="G106" s="174">
        <v>0</v>
      </c>
      <c r="H106" s="174">
        <v>0</v>
      </c>
      <c r="I106" s="177">
        <f t="shared" si="13"/>
        <v>0</v>
      </c>
    </row>
    <row r="107" spans="2:9" ht="12.75">
      <c r="B107" s="175" t="s">
        <v>330</v>
      </c>
      <c r="C107" s="176"/>
      <c r="D107" s="174">
        <v>0</v>
      </c>
      <c r="E107" s="174">
        <v>0</v>
      </c>
      <c r="F107" s="174">
        <f t="shared" si="14"/>
        <v>0</v>
      </c>
      <c r="G107" s="174">
        <v>0</v>
      </c>
      <c r="H107" s="174">
        <v>0</v>
      </c>
      <c r="I107" s="177">
        <f t="shared" si="13"/>
        <v>0</v>
      </c>
    </row>
    <row r="108" spans="2:9" ht="12.75">
      <c r="B108" s="172" t="s">
        <v>331</v>
      </c>
      <c r="C108" s="173"/>
      <c r="D108" s="174">
        <f>SUM(D109:D117)</f>
        <v>0</v>
      </c>
      <c r="E108" s="174">
        <f>SUM(E109:E117)</f>
        <v>0</v>
      </c>
      <c r="F108" s="174">
        <f>SUM(F109:F117)</f>
        <v>0</v>
      </c>
      <c r="G108" s="174">
        <f>SUM(G109:G117)</f>
        <v>0</v>
      </c>
      <c r="H108" s="174">
        <f>SUM(H109:H117)</f>
        <v>0</v>
      </c>
      <c r="I108" s="177">
        <f t="shared" si="13"/>
        <v>0</v>
      </c>
    </row>
    <row r="109" spans="2:9" ht="12.75">
      <c r="B109" s="175" t="s">
        <v>332</v>
      </c>
      <c r="C109" s="176"/>
      <c r="D109" s="174">
        <v>0</v>
      </c>
      <c r="E109" s="174">
        <v>0</v>
      </c>
      <c r="F109" s="177">
        <f>D109+E109</f>
        <v>0</v>
      </c>
      <c r="G109" s="174">
        <v>0</v>
      </c>
      <c r="H109" s="174">
        <v>0</v>
      </c>
      <c r="I109" s="177">
        <f t="shared" si="13"/>
        <v>0</v>
      </c>
    </row>
    <row r="110" spans="2:9" ht="12.75">
      <c r="B110" s="175" t="s">
        <v>333</v>
      </c>
      <c r="C110" s="176"/>
      <c r="D110" s="174">
        <v>0</v>
      </c>
      <c r="E110" s="174">
        <v>0</v>
      </c>
      <c r="F110" s="177">
        <f aca="true" t="shared" si="15" ref="F110:F117">D110+E110</f>
        <v>0</v>
      </c>
      <c r="G110" s="174">
        <v>0</v>
      </c>
      <c r="H110" s="174">
        <v>0</v>
      </c>
      <c r="I110" s="177">
        <f t="shared" si="13"/>
        <v>0</v>
      </c>
    </row>
    <row r="111" spans="2:9" ht="12.75">
      <c r="B111" s="175" t="s">
        <v>334</v>
      </c>
      <c r="C111" s="176"/>
      <c r="D111" s="174">
        <v>0</v>
      </c>
      <c r="E111" s="174">
        <v>0</v>
      </c>
      <c r="F111" s="177">
        <f t="shared" si="15"/>
        <v>0</v>
      </c>
      <c r="G111" s="174">
        <v>0</v>
      </c>
      <c r="H111" s="174">
        <v>0</v>
      </c>
      <c r="I111" s="177">
        <f t="shared" si="13"/>
        <v>0</v>
      </c>
    </row>
    <row r="112" spans="2:9" ht="12.75">
      <c r="B112" s="175" t="s">
        <v>335</v>
      </c>
      <c r="C112" s="176"/>
      <c r="D112" s="174">
        <v>0</v>
      </c>
      <c r="E112" s="174">
        <v>0</v>
      </c>
      <c r="F112" s="177">
        <f t="shared" si="15"/>
        <v>0</v>
      </c>
      <c r="G112" s="174">
        <v>0</v>
      </c>
      <c r="H112" s="174">
        <v>0</v>
      </c>
      <c r="I112" s="177">
        <f t="shared" si="13"/>
        <v>0</v>
      </c>
    </row>
    <row r="113" spans="2:9" ht="12.75">
      <c r="B113" s="175" t="s">
        <v>336</v>
      </c>
      <c r="C113" s="176"/>
      <c r="D113" s="174">
        <v>0</v>
      </c>
      <c r="E113" s="174">
        <v>0</v>
      </c>
      <c r="F113" s="177">
        <f t="shared" si="15"/>
        <v>0</v>
      </c>
      <c r="G113" s="174">
        <v>0</v>
      </c>
      <c r="H113" s="174">
        <v>0</v>
      </c>
      <c r="I113" s="177">
        <f t="shared" si="13"/>
        <v>0</v>
      </c>
    </row>
    <row r="114" spans="2:9" ht="12.75">
      <c r="B114" s="175" t="s">
        <v>337</v>
      </c>
      <c r="C114" s="176"/>
      <c r="D114" s="174">
        <v>0</v>
      </c>
      <c r="E114" s="174">
        <v>0</v>
      </c>
      <c r="F114" s="177">
        <f t="shared" si="15"/>
        <v>0</v>
      </c>
      <c r="G114" s="174">
        <v>0</v>
      </c>
      <c r="H114" s="174">
        <v>0</v>
      </c>
      <c r="I114" s="177">
        <f t="shared" si="13"/>
        <v>0</v>
      </c>
    </row>
    <row r="115" spans="2:9" ht="12.75">
      <c r="B115" s="175" t="s">
        <v>338</v>
      </c>
      <c r="C115" s="176"/>
      <c r="D115" s="174">
        <v>0</v>
      </c>
      <c r="E115" s="174">
        <v>0</v>
      </c>
      <c r="F115" s="177">
        <f t="shared" si="15"/>
        <v>0</v>
      </c>
      <c r="G115" s="174">
        <v>0</v>
      </c>
      <c r="H115" s="174">
        <v>0</v>
      </c>
      <c r="I115" s="177">
        <f t="shared" si="13"/>
        <v>0</v>
      </c>
    </row>
    <row r="116" spans="2:9" ht="12.75">
      <c r="B116" s="175" t="s">
        <v>339</v>
      </c>
      <c r="C116" s="176"/>
      <c r="D116" s="174">
        <v>0</v>
      </c>
      <c r="E116" s="174">
        <v>0</v>
      </c>
      <c r="F116" s="177">
        <f t="shared" si="15"/>
        <v>0</v>
      </c>
      <c r="G116" s="174">
        <v>0</v>
      </c>
      <c r="H116" s="174">
        <v>0</v>
      </c>
      <c r="I116" s="177">
        <f t="shared" si="13"/>
        <v>0</v>
      </c>
    </row>
    <row r="117" spans="2:9" ht="12.75">
      <c r="B117" s="175" t="s">
        <v>340</v>
      </c>
      <c r="C117" s="176"/>
      <c r="D117" s="174">
        <v>0</v>
      </c>
      <c r="E117" s="174">
        <v>0</v>
      </c>
      <c r="F117" s="177">
        <f t="shared" si="15"/>
        <v>0</v>
      </c>
      <c r="G117" s="174">
        <v>0</v>
      </c>
      <c r="H117" s="174">
        <v>0</v>
      </c>
      <c r="I117" s="177">
        <f t="shared" si="13"/>
        <v>0</v>
      </c>
    </row>
    <row r="118" spans="2:9" ht="25.5" customHeight="1">
      <c r="B118" s="437" t="s">
        <v>341</v>
      </c>
      <c r="C118" s="438"/>
      <c r="D118" s="174">
        <f>SUM(D119:D127)</f>
        <v>0</v>
      </c>
      <c r="E118" s="174">
        <f>SUM(E119:E127)</f>
        <v>0</v>
      </c>
      <c r="F118" s="174">
        <f>SUM(F119:F127)</f>
        <v>0</v>
      </c>
      <c r="G118" s="174">
        <f>SUM(G119:G127)</f>
        <v>0</v>
      </c>
      <c r="H118" s="174">
        <f>SUM(H119:H127)</f>
        <v>0</v>
      </c>
      <c r="I118" s="177">
        <f t="shared" si="13"/>
        <v>0</v>
      </c>
    </row>
    <row r="119" spans="2:9" ht="12.75">
      <c r="B119" s="175" t="s">
        <v>342</v>
      </c>
      <c r="C119" s="176"/>
      <c r="D119" s="174">
        <v>0</v>
      </c>
      <c r="E119" s="177">
        <v>0</v>
      </c>
      <c r="F119" s="177">
        <f>D119+E119</f>
        <v>0</v>
      </c>
      <c r="G119" s="177">
        <v>0</v>
      </c>
      <c r="H119" s="177">
        <v>0</v>
      </c>
      <c r="I119" s="177">
        <f t="shared" si="13"/>
        <v>0</v>
      </c>
    </row>
    <row r="120" spans="2:9" ht="12.75">
      <c r="B120" s="175" t="s">
        <v>343</v>
      </c>
      <c r="C120" s="176"/>
      <c r="D120" s="174">
        <v>0</v>
      </c>
      <c r="E120" s="177">
        <v>0</v>
      </c>
      <c r="F120" s="177">
        <f aca="true" t="shared" si="16" ref="F120:F127">D120+E120</f>
        <v>0</v>
      </c>
      <c r="G120" s="177">
        <v>0</v>
      </c>
      <c r="H120" s="177">
        <v>0</v>
      </c>
      <c r="I120" s="177">
        <f t="shared" si="13"/>
        <v>0</v>
      </c>
    </row>
    <row r="121" spans="2:9" ht="12.75">
      <c r="B121" s="175" t="s">
        <v>344</v>
      </c>
      <c r="C121" s="176"/>
      <c r="D121" s="174">
        <v>0</v>
      </c>
      <c r="E121" s="177">
        <v>0</v>
      </c>
      <c r="F121" s="177">
        <f t="shared" si="16"/>
        <v>0</v>
      </c>
      <c r="G121" s="177">
        <v>0</v>
      </c>
      <c r="H121" s="177">
        <v>0</v>
      </c>
      <c r="I121" s="177">
        <f t="shared" si="13"/>
        <v>0</v>
      </c>
    </row>
    <row r="122" spans="2:9" ht="12.75">
      <c r="B122" s="175" t="s">
        <v>345</v>
      </c>
      <c r="C122" s="176"/>
      <c r="D122" s="174">
        <v>0</v>
      </c>
      <c r="E122" s="177">
        <v>0</v>
      </c>
      <c r="F122" s="177">
        <f t="shared" si="16"/>
        <v>0</v>
      </c>
      <c r="G122" s="177">
        <v>0</v>
      </c>
      <c r="H122" s="177">
        <v>0</v>
      </c>
      <c r="I122" s="177">
        <f t="shared" si="13"/>
        <v>0</v>
      </c>
    </row>
    <row r="123" spans="2:9" ht="12.75">
      <c r="B123" s="175" t="s">
        <v>346</v>
      </c>
      <c r="C123" s="176"/>
      <c r="D123" s="174">
        <v>0</v>
      </c>
      <c r="E123" s="177">
        <v>0</v>
      </c>
      <c r="F123" s="177">
        <f t="shared" si="16"/>
        <v>0</v>
      </c>
      <c r="G123" s="177">
        <v>0</v>
      </c>
      <c r="H123" s="177">
        <v>0</v>
      </c>
      <c r="I123" s="177">
        <f t="shared" si="13"/>
        <v>0</v>
      </c>
    </row>
    <row r="124" spans="2:9" ht="12.75">
      <c r="B124" s="175" t="s">
        <v>347</v>
      </c>
      <c r="C124" s="176"/>
      <c r="D124" s="174">
        <v>0</v>
      </c>
      <c r="E124" s="177">
        <v>0</v>
      </c>
      <c r="F124" s="177">
        <f t="shared" si="16"/>
        <v>0</v>
      </c>
      <c r="G124" s="177">
        <v>0</v>
      </c>
      <c r="H124" s="177">
        <v>0</v>
      </c>
      <c r="I124" s="177">
        <f t="shared" si="13"/>
        <v>0</v>
      </c>
    </row>
    <row r="125" spans="2:9" ht="12.75">
      <c r="B125" s="175" t="s">
        <v>348</v>
      </c>
      <c r="C125" s="176"/>
      <c r="D125" s="174">
        <v>0</v>
      </c>
      <c r="E125" s="177">
        <v>0</v>
      </c>
      <c r="F125" s="177">
        <f t="shared" si="16"/>
        <v>0</v>
      </c>
      <c r="G125" s="177">
        <v>0</v>
      </c>
      <c r="H125" s="177">
        <v>0</v>
      </c>
      <c r="I125" s="177">
        <f t="shared" si="13"/>
        <v>0</v>
      </c>
    </row>
    <row r="126" spans="2:9" ht="12.75">
      <c r="B126" s="175" t="s">
        <v>349</v>
      </c>
      <c r="C126" s="176"/>
      <c r="D126" s="174">
        <v>0</v>
      </c>
      <c r="E126" s="177">
        <v>0</v>
      </c>
      <c r="F126" s="177">
        <f t="shared" si="16"/>
        <v>0</v>
      </c>
      <c r="G126" s="177">
        <v>0</v>
      </c>
      <c r="H126" s="177">
        <v>0</v>
      </c>
      <c r="I126" s="177">
        <f t="shared" si="13"/>
        <v>0</v>
      </c>
    </row>
    <row r="127" spans="2:9" ht="12.75">
      <c r="B127" s="175" t="s">
        <v>350</v>
      </c>
      <c r="C127" s="176"/>
      <c r="D127" s="174">
        <v>0</v>
      </c>
      <c r="E127" s="177">
        <v>0</v>
      </c>
      <c r="F127" s="177">
        <f t="shared" si="16"/>
        <v>0</v>
      </c>
      <c r="G127" s="177">
        <v>0</v>
      </c>
      <c r="H127" s="177">
        <v>0</v>
      </c>
      <c r="I127" s="177">
        <f t="shared" si="13"/>
        <v>0</v>
      </c>
    </row>
    <row r="128" spans="2:9" ht="12.75">
      <c r="B128" s="172" t="s">
        <v>351</v>
      </c>
      <c r="C128" s="173"/>
      <c r="D128" s="174">
        <f>SUM(D129:D137)</f>
        <v>0</v>
      </c>
      <c r="E128" s="174">
        <f>SUM(E129:E137)</f>
        <v>0</v>
      </c>
      <c r="F128" s="174">
        <f>SUM(F129:F137)</f>
        <v>0</v>
      </c>
      <c r="G128" s="174">
        <f>SUM(G129:G137)</f>
        <v>0</v>
      </c>
      <c r="H128" s="174">
        <f>SUM(H129:H137)</f>
        <v>0</v>
      </c>
      <c r="I128" s="177">
        <f t="shared" si="13"/>
        <v>0</v>
      </c>
    </row>
    <row r="129" spans="2:9" ht="12.75">
      <c r="B129" s="175" t="s">
        <v>352</v>
      </c>
      <c r="C129" s="176"/>
      <c r="D129" s="174">
        <v>0</v>
      </c>
      <c r="E129" s="174">
        <v>0</v>
      </c>
      <c r="F129" s="177">
        <f>D129+E129</f>
        <v>0</v>
      </c>
      <c r="G129" s="174">
        <v>0</v>
      </c>
      <c r="H129" s="174">
        <v>0</v>
      </c>
      <c r="I129" s="177">
        <f t="shared" si="13"/>
        <v>0</v>
      </c>
    </row>
    <row r="130" spans="2:9" ht="12.75">
      <c r="B130" s="175" t="s">
        <v>353</v>
      </c>
      <c r="C130" s="176"/>
      <c r="D130" s="174">
        <v>0</v>
      </c>
      <c r="E130" s="174">
        <v>0</v>
      </c>
      <c r="F130" s="177">
        <f aca="true" t="shared" si="17" ref="F130:F137">D130+E130</f>
        <v>0</v>
      </c>
      <c r="G130" s="174">
        <v>0</v>
      </c>
      <c r="H130" s="174">
        <v>0</v>
      </c>
      <c r="I130" s="177">
        <f t="shared" si="13"/>
        <v>0</v>
      </c>
    </row>
    <row r="131" spans="2:9" ht="12.75">
      <c r="B131" s="175" t="s">
        <v>354</v>
      </c>
      <c r="C131" s="176"/>
      <c r="D131" s="174">
        <v>0</v>
      </c>
      <c r="E131" s="174">
        <v>0</v>
      </c>
      <c r="F131" s="177">
        <f t="shared" si="17"/>
        <v>0</v>
      </c>
      <c r="G131" s="174">
        <v>0</v>
      </c>
      <c r="H131" s="174">
        <v>0</v>
      </c>
      <c r="I131" s="177">
        <f t="shared" si="13"/>
        <v>0</v>
      </c>
    </row>
    <row r="132" spans="2:9" ht="12.75">
      <c r="B132" s="175" t="s">
        <v>355</v>
      </c>
      <c r="C132" s="176"/>
      <c r="D132" s="174">
        <v>0</v>
      </c>
      <c r="E132" s="174">
        <v>0</v>
      </c>
      <c r="F132" s="177">
        <f t="shared" si="17"/>
        <v>0</v>
      </c>
      <c r="G132" s="174">
        <v>0</v>
      </c>
      <c r="H132" s="174">
        <v>0</v>
      </c>
      <c r="I132" s="177">
        <f t="shared" si="13"/>
        <v>0</v>
      </c>
    </row>
    <row r="133" spans="2:9" ht="12.75">
      <c r="B133" s="175" t="s">
        <v>356</v>
      </c>
      <c r="C133" s="176"/>
      <c r="D133" s="174">
        <v>0</v>
      </c>
      <c r="E133" s="174">
        <v>0</v>
      </c>
      <c r="F133" s="177">
        <f t="shared" si="17"/>
        <v>0</v>
      </c>
      <c r="G133" s="174">
        <v>0</v>
      </c>
      <c r="H133" s="174">
        <v>0</v>
      </c>
      <c r="I133" s="177">
        <f t="shared" si="13"/>
        <v>0</v>
      </c>
    </row>
    <row r="134" spans="2:9" ht="12.75">
      <c r="B134" s="175" t="s">
        <v>357</v>
      </c>
      <c r="C134" s="176"/>
      <c r="D134" s="174">
        <v>0</v>
      </c>
      <c r="E134" s="174">
        <v>0</v>
      </c>
      <c r="F134" s="177">
        <f t="shared" si="17"/>
        <v>0</v>
      </c>
      <c r="G134" s="174">
        <v>0</v>
      </c>
      <c r="H134" s="174">
        <v>0</v>
      </c>
      <c r="I134" s="177">
        <f t="shared" si="13"/>
        <v>0</v>
      </c>
    </row>
    <row r="135" spans="2:9" ht="12.75">
      <c r="B135" s="175" t="s">
        <v>358</v>
      </c>
      <c r="C135" s="176"/>
      <c r="D135" s="174">
        <v>0</v>
      </c>
      <c r="E135" s="174">
        <v>0</v>
      </c>
      <c r="F135" s="177">
        <f t="shared" si="17"/>
        <v>0</v>
      </c>
      <c r="G135" s="174">
        <v>0</v>
      </c>
      <c r="H135" s="174">
        <v>0</v>
      </c>
      <c r="I135" s="177">
        <f t="shared" si="13"/>
        <v>0</v>
      </c>
    </row>
    <row r="136" spans="2:9" ht="12.75">
      <c r="B136" s="175" t="s">
        <v>359</v>
      </c>
      <c r="C136" s="176"/>
      <c r="D136" s="174">
        <v>0</v>
      </c>
      <c r="E136" s="174">
        <v>0</v>
      </c>
      <c r="F136" s="177">
        <f t="shared" si="17"/>
        <v>0</v>
      </c>
      <c r="G136" s="174">
        <v>0</v>
      </c>
      <c r="H136" s="174">
        <v>0</v>
      </c>
      <c r="I136" s="177">
        <f t="shared" si="13"/>
        <v>0</v>
      </c>
    </row>
    <row r="137" spans="2:9" ht="12.75">
      <c r="B137" s="175" t="s">
        <v>360</v>
      </c>
      <c r="C137" s="176"/>
      <c r="D137" s="174">
        <v>0</v>
      </c>
      <c r="E137" s="174">
        <v>0</v>
      </c>
      <c r="F137" s="177">
        <f t="shared" si="17"/>
        <v>0</v>
      </c>
      <c r="G137" s="174">
        <v>0</v>
      </c>
      <c r="H137" s="174">
        <v>0</v>
      </c>
      <c r="I137" s="177">
        <f t="shared" si="13"/>
        <v>0</v>
      </c>
    </row>
    <row r="138" spans="2:9" ht="12.75">
      <c r="B138" s="172" t="s">
        <v>361</v>
      </c>
      <c r="C138" s="173"/>
      <c r="D138" s="174">
        <f>SUM(D139:D141)</f>
        <v>0</v>
      </c>
      <c r="E138" s="174">
        <f>SUM(E139:E141)</f>
        <v>0</v>
      </c>
      <c r="F138" s="174">
        <f>SUM(F139:F141)</f>
        <v>0</v>
      </c>
      <c r="G138" s="174">
        <f>SUM(G139:G141)</f>
        <v>0</v>
      </c>
      <c r="H138" s="174">
        <f>SUM(H139:H141)</f>
        <v>0</v>
      </c>
      <c r="I138" s="177">
        <f t="shared" si="13"/>
        <v>0</v>
      </c>
    </row>
    <row r="139" spans="2:9" ht="12.75">
      <c r="B139" s="175" t="s">
        <v>362</v>
      </c>
      <c r="C139" s="176"/>
      <c r="D139" s="174">
        <v>0</v>
      </c>
      <c r="E139" s="174">
        <v>0</v>
      </c>
      <c r="F139" s="177">
        <f>D139+E139</f>
        <v>0</v>
      </c>
      <c r="G139" s="174">
        <v>0</v>
      </c>
      <c r="H139" s="174">
        <v>0</v>
      </c>
      <c r="I139" s="177">
        <f t="shared" si="13"/>
        <v>0</v>
      </c>
    </row>
    <row r="140" spans="2:9" ht="12.75">
      <c r="B140" s="175" t="s">
        <v>363</v>
      </c>
      <c r="C140" s="176"/>
      <c r="D140" s="174">
        <v>0</v>
      </c>
      <c r="E140" s="174">
        <v>0</v>
      </c>
      <c r="F140" s="177">
        <f>D140+E140</f>
        <v>0</v>
      </c>
      <c r="G140" s="174">
        <v>0</v>
      </c>
      <c r="H140" s="174">
        <v>0</v>
      </c>
      <c r="I140" s="177">
        <f t="shared" si="13"/>
        <v>0</v>
      </c>
    </row>
    <row r="141" spans="2:9" ht="12.75">
      <c r="B141" s="175" t="s">
        <v>364</v>
      </c>
      <c r="C141" s="176"/>
      <c r="D141" s="174">
        <v>0</v>
      </c>
      <c r="E141" s="174">
        <v>0</v>
      </c>
      <c r="F141" s="177">
        <f>D141+E141</f>
        <v>0</v>
      </c>
      <c r="G141" s="174">
        <v>0</v>
      </c>
      <c r="H141" s="174">
        <v>0</v>
      </c>
      <c r="I141" s="177">
        <f t="shared" si="13"/>
        <v>0</v>
      </c>
    </row>
    <row r="142" spans="2:9" ht="12.75">
      <c r="B142" s="172" t="s">
        <v>365</v>
      </c>
      <c r="C142" s="173"/>
      <c r="D142" s="174">
        <f>SUM(D143:D150)</f>
        <v>0</v>
      </c>
      <c r="E142" s="174">
        <f>SUM(E143:E150)</f>
        <v>0</v>
      </c>
      <c r="F142" s="174">
        <f>F143+F144+F145+F146+F147+F149+F150</f>
        <v>0</v>
      </c>
      <c r="G142" s="174">
        <f>SUM(G143:G150)</f>
        <v>0</v>
      </c>
      <c r="H142" s="174">
        <f>SUM(H143:H150)</f>
        <v>0</v>
      </c>
      <c r="I142" s="177">
        <f t="shared" si="13"/>
        <v>0</v>
      </c>
    </row>
    <row r="143" spans="2:9" ht="12.75">
      <c r="B143" s="175" t="s">
        <v>366</v>
      </c>
      <c r="C143" s="176"/>
      <c r="D143" s="174">
        <v>0</v>
      </c>
      <c r="E143" s="174">
        <v>0</v>
      </c>
      <c r="F143" s="177">
        <f>D143+E143</f>
        <v>0</v>
      </c>
      <c r="G143" s="174">
        <v>0</v>
      </c>
      <c r="H143" s="174">
        <v>0</v>
      </c>
      <c r="I143" s="177">
        <f t="shared" si="13"/>
        <v>0</v>
      </c>
    </row>
    <row r="144" spans="2:9" ht="12.75">
      <c r="B144" s="175" t="s">
        <v>367</v>
      </c>
      <c r="C144" s="176"/>
      <c r="D144" s="174">
        <v>0</v>
      </c>
      <c r="E144" s="174">
        <v>0</v>
      </c>
      <c r="F144" s="177">
        <f aca="true" t="shared" si="18" ref="F144:F150">D144+E144</f>
        <v>0</v>
      </c>
      <c r="G144" s="174">
        <v>0</v>
      </c>
      <c r="H144" s="174">
        <v>0</v>
      </c>
      <c r="I144" s="177">
        <f t="shared" si="13"/>
        <v>0</v>
      </c>
    </row>
    <row r="145" spans="2:9" ht="12.75">
      <c r="B145" s="175" t="s">
        <v>368</v>
      </c>
      <c r="C145" s="176"/>
      <c r="D145" s="174">
        <v>0</v>
      </c>
      <c r="E145" s="174">
        <v>0</v>
      </c>
      <c r="F145" s="177">
        <f t="shared" si="18"/>
        <v>0</v>
      </c>
      <c r="G145" s="174">
        <v>0</v>
      </c>
      <c r="H145" s="174">
        <v>0</v>
      </c>
      <c r="I145" s="177">
        <f t="shared" si="13"/>
        <v>0</v>
      </c>
    </row>
    <row r="146" spans="2:9" ht="12.75">
      <c r="B146" s="175" t="s">
        <v>369</v>
      </c>
      <c r="C146" s="176"/>
      <c r="D146" s="174">
        <v>0</v>
      </c>
      <c r="E146" s="174">
        <v>0</v>
      </c>
      <c r="F146" s="177">
        <f t="shared" si="18"/>
        <v>0</v>
      </c>
      <c r="G146" s="174">
        <v>0</v>
      </c>
      <c r="H146" s="174">
        <v>0</v>
      </c>
      <c r="I146" s="177">
        <f t="shared" si="13"/>
        <v>0</v>
      </c>
    </row>
    <row r="147" spans="2:9" ht="12.75">
      <c r="B147" s="175" t="s">
        <v>370</v>
      </c>
      <c r="C147" s="176"/>
      <c r="D147" s="174">
        <v>0</v>
      </c>
      <c r="E147" s="174">
        <v>0</v>
      </c>
      <c r="F147" s="177">
        <f t="shared" si="18"/>
        <v>0</v>
      </c>
      <c r="G147" s="174">
        <v>0</v>
      </c>
      <c r="H147" s="174">
        <v>0</v>
      </c>
      <c r="I147" s="177">
        <f t="shared" si="13"/>
        <v>0</v>
      </c>
    </row>
    <row r="148" spans="2:9" ht="12.75">
      <c r="B148" s="175" t="s">
        <v>371</v>
      </c>
      <c r="C148" s="176"/>
      <c r="D148" s="174">
        <v>0</v>
      </c>
      <c r="E148" s="174">
        <v>0</v>
      </c>
      <c r="F148" s="177">
        <f t="shared" si="18"/>
        <v>0</v>
      </c>
      <c r="G148" s="174">
        <v>0</v>
      </c>
      <c r="H148" s="174">
        <v>0</v>
      </c>
      <c r="I148" s="177">
        <f t="shared" si="13"/>
        <v>0</v>
      </c>
    </row>
    <row r="149" spans="2:9" ht="12.75">
      <c r="B149" s="175" t="s">
        <v>372</v>
      </c>
      <c r="C149" s="176"/>
      <c r="D149" s="174">
        <v>0</v>
      </c>
      <c r="E149" s="174">
        <v>0</v>
      </c>
      <c r="F149" s="177">
        <f t="shared" si="18"/>
        <v>0</v>
      </c>
      <c r="G149" s="174">
        <v>0</v>
      </c>
      <c r="H149" s="174">
        <v>0</v>
      </c>
      <c r="I149" s="177">
        <f t="shared" si="13"/>
        <v>0</v>
      </c>
    </row>
    <row r="150" spans="2:9" ht="12.75">
      <c r="B150" s="175" t="s">
        <v>373</v>
      </c>
      <c r="C150" s="176"/>
      <c r="D150" s="174">
        <v>0</v>
      </c>
      <c r="E150" s="174">
        <v>0</v>
      </c>
      <c r="F150" s="177">
        <f t="shared" si="18"/>
        <v>0</v>
      </c>
      <c r="G150" s="174">
        <v>0</v>
      </c>
      <c r="H150" s="174">
        <v>0</v>
      </c>
      <c r="I150" s="177">
        <f t="shared" si="13"/>
        <v>0</v>
      </c>
    </row>
    <row r="151" spans="2:9" ht="12.75">
      <c r="B151" s="172" t="s">
        <v>374</v>
      </c>
      <c r="C151" s="173"/>
      <c r="D151" s="174">
        <f>SUM(D152:D154)</f>
        <v>0</v>
      </c>
      <c r="E151" s="174">
        <f>SUM(E152:E154)</f>
        <v>0</v>
      </c>
      <c r="F151" s="174">
        <f>SUM(F152:F154)</f>
        <v>0</v>
      </c>
      <c r="G151" s="174">
        <f>SUM(G152:G154)</f>
        <v>0</v>
      </c>
      <c r="H151" s="174">
        <f>SUM(H152:H154)</f>
        <v>0</v>
      </c>
      <c r="I151" s="177">
        <f t="shared" si="13"/>
        <v>0</v>
      </c>
    </row>
    <row r="152" spans="2:9" ht="12.75">
      <c r="B152" s="175" t="s">
        <v>375</v>
      </c>
      <c r="C152" s="176"/>
      <c r="D152" s="174">
        <v>0</v>
      </c>
      <c r="E152" s="177">
        <v>0</v>
      </c>
      <c r="F152" s="177">
        <f>D152+E152</f>
        <v>0</v>
      </c>
      <c r="G152" s="177">
        <v>0</v>
      </c>
      <c r="H152" s="177">
        <v>0</v>
      </c>
      <c r="I152" s="177">
        <f t="shared" si="13"/>
        <v>0</v>
      </c>
    </row>
    <row r="153" spans="2:9" ht="12.75">
      <c r="B153" s="175" t="s">
        <v>376</v>
      </c>
      <c r="C153" s="176"/>
      <c r="D153" s="174">
        <v>0</v>
      </c>
      <c r="E153" s="177">
        <v>0</v>
      </c>
      <c r="F153" s="177">
        <f>D153+E153</f>
        <v>0</v>
      </c>
      <c r="G153" s="177">
        <v>0</v>
      </c>
      <c r="H153" s="177">
        <v>0</v>
      </c>
      <c r="I153" s="177">
        <f t="shared" si="13"/>
        <v>0</v>
      </c>
    </row>
    <row r="154" spans="2:9" ht="12.75">
      <c r="B154" s="175" t="s">
        <v>377</v>
      </c>
      <c r="C154" s="176"/>
      <c r="D154" s="174">
        <v>0</v>
      </c>
      <c r="E154" s="177">
        <v>0</v>
      </c>
      <c r="F154" s="177">
        <f>D154+E154</f>
        <v>0</v>
      </c>
      <c r="G154" s="177">
        <v>0</v>
      </c>
      <c r="H154" s="177">
        <v>0</v>
      </c>
      <c r="I154" s="177">
        <f aca="true" t="shared" si="19" ref="I154:I162">F154-G154</f>
        <v>0</v>
      </c>
    </row>
    <row r="155" spans="2:9" ht="12.75">
      <c r="B155" s="172" t="s">
        <v>378</v>
      </c>
      <c r="C155" s="173"/>
      <c r="D155" s="174">
        <f>SUM(D156:D162)</f>
        <v>0</v>
      </c>
      <c r="E155" s="174">
        <f>SUM(E156:E162)</f>
        <v>0</v>
      </c>
      <c r="F155" s="174">
        <f>SUM(F156:F162)</f>
        <v>0</v>
      </c>
      <c r="G155" s="174">
        <f>SUM(G156:G162)</f>
        <v>0</v>
      </c>
      <c r="H155" s="174">
        <f>SUM(H156:H162)</f>
        <v>0</v>
      </c>
      <c r="I155" s="177">
        <f t="shared" si="19"/>
        <v>0</v>
      </c>
    </row>
    <row r="156" spans="2:9" ht="12.75">
      <c r="B156" s="175" t="s">
        <v>379</v>
      </c>
      <c r="C156" s="176"/>
      <c r="D156" s="174">
        <v>0</v>
      </c>
      <c r="E156" s="174">
        <v>0</v>
      </c>
      <c r="F156" s="177">
        <f>D156+E156</f>
        <v>0</v>
      </c>
      <c r="G156" s="174">
        <v>0</v>
      </c>
      <c r="H156" s="174">
        <v>0</v>
      </c>
      <c r="I156" s="177">
        <f t="shared" si="19"/>
        <v>0</v>
      </c>
    </row>
    <row r="157" spans="2:9" ht="12.75">
      <c r="B157" s="175" t="s">
        <v>380</v>
      </c>
      <c r="C157" s="176"/>
      <c r="D157" s="174">
        <v>0</v>
      </c>
      <c r="E157" s="174">
        <v>0</v>
      </c>
      <c r="F157" s="177">
        <f aca="true" t="shared" si="20" ref="F157:F162">D157+E157</f>
        <v>0</v>
      </c>
      <c r="G157" s="174">
        <v>0</v>
      </c>
      <c r="H157" s="174">
        <v>0</v>
      </c>
      <c r="I157" s="177">
        <f t="shared" si="19"/>
        <v>0</v>
      </c>
    </row>
    <row r="158" spans="2:9" ht="12.75">
      <c r="B158" s="175" t="s">
        <v>381</v>
      </c>
      <c r="C158" s="176"/>
      <c r="D158" s="174">
        <v>0</v>
      </c>
      <c r="E158" s="174">
        <v>0</v>
      </c>
      <c r="F158" s="177">
        <f t="shared" si="20"/>
        <v>0</v>
      </c>
      <c r="G158" s="174">
        <v>0</v>
      </c>
      <c r="H158" s="174">
        <v>0</v>
      </c>
      <c r="I158" s="177">
        <f t="shared" si="19"/>
        <v>0</v>
      </c>
    </row>
    <row r="159" spans="2:9" ht="12.75">
      <c r="B159" s="175" t="s">
        <v>382</v>
      </c>
      <c r="C159" s="176"/>
      <c r="D159" s="174">
        <v>0</v>
      </c>
      <c r="E159" s="174">
        <v>0</v>
      </c>
      <c r="F159" s="177">
        <f t="shared" si="20"/>
        <v>0</v>
      </c>
      <c r="G159" s="174">
        <v>0</v>
      </c>
      <c r="H159" s="174">
        <v>0</v>
      </c>
      <c r="I159" s="177">
        <f t="shared" si="19"/>
        <v>0</v>
      </c>
    </row>
    <row r="160" spans="2:9" ht="12.75">
      <c r="B160" s="175" t="s">
        <v>383</v>
      </c>
      <c r="C160" s="176"/>
      <c r="D160" s="174">
        <v>0</v>
      </c>
      <c r="E160" s="174">
        <v>0</v>
      </c>
      <c r="F160" s="177">
        <f t="shared" si="20"/>
        <v>0</v>
      </c>
      <c r="G160" s="174">
        <v>0</v>
      </c>
      <c r="H160" s="174">
        <v>0</v>
      </c>
      <c r="I160" s="177">
        <f t="shared" si="19"/>
        <v>0</v>
      </c>
    </row>
    <row r="161" spans="2:9" ht="12.75">
      <c r="B161" s="175" t="s">
        <v>384</v>
      </c>
      <c r="C161" s="176"/>
      <c r="D161" s="174">
        <v>0</v>
      </c>
      <c r="E161" s="174">
        <v>0</v>
      </c>
      <c r="F161" s="177">
        <f t="shared" si="20"/>
        <v>0</v>
      </c>
      <c r="G161" s="174">
        <v>0</v>
      </c>
      <c r="H161" s="174">
        <v>0</v>
      </c>
      <c r="I161" s="177">
        <f t="shared" si="19"/>
        <v>0</v>
      </c>
    </row>
    <row r="162" spans="2:9" ht="12.75">
      <c r="B162" s="175" t="s">
        <v>385</v>
      </c>
      <c r="C162" s="176"/>
      <c r="D162" s="174">
        <v>0</v>
      </c>
      <c r="E162" s="174">
        <v>0</v>
      </c>
      <c r="F162" s="177">
        <f t="shared" si="20"/>
        <v>0</v>
      </c>
      <c r="G162" s="174">
        <v>0</v>
      </c>
      <c r="H162" s="174">
        <v>0</v>
      </c>
      <c r="I162" s="177">
        <f t="shared" si="19"/>
        <v>0</v>
      </c>
    </row>
    <row r="163" spans="2:9" ht="5.25" customHeight="1">
      <c r="B163" s="172"/>
      <c r="C163" s="173"/>
      <c r="D163" s="174"/>
      <c r="E163" s="174"/>
      <c r="F163" s="177"/>
      <c r="G163" s="174"/>
      <c r="H163" s="174"/>
      <c r="I163" s="177"/>
    </row>
    <row r="164" spans="2:9" ht="12.75">
      <c r="B164" s="185" t="s">
        <v>387</v>
      </c>
      <c r="C164" s="186"/>
      <c r="D164" s="171">
        <f aca="true" t="shared" si="21" ref="D164:I164">D14+D89</f>
        <v>71873000.25999999</v>
      </c>
      <c r="E164" s="171">
        <f t="shared" si="21"/>
        <v>0</v>
      </c>
      <c r="F164" s="171">
        <f t="shared" si="21"/>
        <v>71873000.25999999</v>
      </c>
      <c r="G164" s="171">
        <f t="shared" si="21"/>
        <v>40544049.47</v>
      </c>
      <c r="H164" s="171">
        <f t="shared" si="21"/>
        <v>40456883.25</v>
      </c>
      <c r="I164" s="171">
        <f t="shared" si="21"/>
        <v>31328950.789999995</v>
      </c>
    </row>
    <row r="165" spans="2:9" ht="6" customHeight="1" thickBot="1">
      <c r="B165" s="187"/>
      <c r="C165" s="188"/>
      <c r="D165" s="189"/>
      <c r="E165" s="190"/>
      <c r="F165" s="190"/>
      <c r="G165" s="190"/>
      <c r="H165" s="190"/>
      <c r="I165" s="190"/>
    </row>
  </sheetData>
  <sheetProtection/>
  <mergeCells count="12">
    <mergeCell ref="B43:C43"/>
    <mergeCell ref="B53:C53"/>
    <mergeCell ref="B67:C67"/>
    <mergeCell ref="B118:C118"/>
    <mergeCell ref="B6:I6"/>
    <mergeCell ref="B7:I7"/>
    <mergeCell ref="B8:I8"/>
    <mergeCell ref="B9:I9"/>
    <mergeCell ref="B10:I10"/>
    <mergeCell ref="B11:C13"/>
    <mergeCell ref="D11:H12"/>
    <mergeCell ref="I11:I13"/>
  </mergeCells>
  <printOptions horizont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portrait" scale="60" r:id="rId2"/>
  <rowBreaks count="1" manualBreakCount="1">
    <brk id="8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322"/>
  <sheetViews>
    <sheetView zoomScalePageLayoutView="0" workbookViewId="0" topLeftCell="A14">
      <selection activeCell="E37" sqref="E37"/>
    </sheetView>
  </sheetViews>
  <sheetFormatPr defaultColWidth="11.00390625" defaultRowHeight="15"/>
  <cols>
    <col min="1" max="1" width="3.7109375" style="166" customWidth="1"/>
    <col min="2" max="2" width="39.00390625" style="166" customWidth="1"/>
    <col min="3" max="3" width="14.00390625" style="166" customWidth="1"/>
    <col min="4" max="4" width="13.28125" style="166" customWidth="1"/>
    <col min="5" max="5" width="12.8515625" style="166" customWidth="1"/>
    <col min="6" max="6" width="13.00390625" style="166" customWidth="1"/>
    <col min="7" max="7" width="14.28125" style="166" customWidth="1"/>
    <col min="8" max="8" width="13.57421875" style="166" customWidth="1"/>
    <col min="9" max="16384" width="11.00390625" style="166" customWidth="1"/>
  </cols>
  <sheetData>
    <row r="1" ht="5.25" customHeight="1"/>
    <row r="2" ht="2.25" customHeight="1"/>
    <row r="5" ht="13.5" thickBot="1"/>
    <row r="6" spans="2:8" ht="12.75">
      <c r="B6" s="439" t="s">
        <v>304</v>
      </c>
      <c r="C6" s="440"/>
      <c r="D6" s="440"/>
      <c r="E6" s="440"/>
      <c r="F6" s="440"/>
      <c r="G6" s="440"/>
      <c r="H6" s="441"/>
    </row>
    <row r="7" spans="2:8" ht="12.75">
      <c r="B7" s="442" t="s">
        <v>305</v>
      </c>
      <c r="C7" s="443"/>
      <c r="D7" s="443"/>
      <c r="E7" s="443"/>
      <c r="F7" s="443"/>
      <c r="G7" s="443"/>
      <c r="H7" s="444"/>
    </row>
    <row r="8" spans="2:8" ht="12.75">
      <c r="B8" s="442" t="s">
        <v>388</v>
      </c>
      <c r="C8" s="443"/>
      <c r="D8" s="443"/>
      <c r="E8" s="443"/>
      <c r="F8" s="443"/>
      <c r="G8" s="443"/>
      <c r="H8" s="444"/>
    </row>
    <row r="9" spans="2:8" ht="12.75">
      <c r="B9" s="442" t="s">
        <v>307</v>
      </c>
      <c r="C9" s="443"/>
      <c r="D9" s="443"/>
      <c r="E9" s="443"/>
      <c r="F9" s="443"/>
      <c r="G9" s="443"/>
      <c r="H9" s="444"/>
    </row>
    <row r="10" spans="2:8" ht="13.5" thickBot="1">
      <c r="B10" s="445" t="s">
        <v>0</v>
      </c>
      <c r="C10" s="446"/>
      <c r="D10" s="446"/>
      <c r="E10" s="446"/>
      <c r="F10" s="446"/>
      <c r="G10" s="446"/>
      <c r="H10" s="447"/>
    </row>
    <row r="11" spans="2:8" ht="13.5" thickBot="1">
      <c r="B11" s="448" t="s">
        <v>1</v>
      </c>
      <c r="C11" s="450" t="s">
        <v>308</v>
      </c>
      <c r="D11" s="451"/>
      <c r="E11" s="451"/>
      <c r="F11" s="451"/>
      <c r="G11" s="452"/>
      <c r="H11" s="448" t="s">
        <v>309</v>
      </c>
    </row>
    <row r="12" spans="2:8" ht="26.25" thickBot="1">
      <c r="B12" s="449"/>
      <c r="C12" s="168" t="s">
        <v>182</v>
      </c>
      <c r="D12" s="168" t="s">
        <v>226</v>
      </c>
      <c r="E12" s="168" t="s">
        <v>227</v>
      </c>
      <c r="F12" s="168" t="s">
        <v>183</v>
      </c>
      <c r="G12" s="168" t="s">
        <v>200</v>
      </c>
      <c r="H12" s="449"/>
    </row>
    <row r="13" spans="2:8" ht="12.75">
      <c r="B13" s="191" t="s">
        <v>389</v>
      </c>
      <c r="C13" s="192">
        <f aca="true" t="shared" si="0" ref="C13:H13">SUM(C14:C21)</f>
        <v>71873000.26</v>
      </c>
      <c r="D13" s="192">
        <f t="shared" si="0"/>
        <v>0</v>
      </c>
      <c r="E13" s="192">
        <f t="shared" si="0"/>
        <v>71873000.26</v>
      </c>
      <c r="F13" s="192">
        <f t="shared" si="0"/>
        <v>40544049.47</v>
      </c>
      <c r="G13" s="192">
        <f t="shared" si="0"/>
        <v>40456883.25</v>
      </c>
      <c r="H13" s="192">
        <f t="shared" si="0"/>
        <v>31328950.790000007</v>
      </c>
    </row>
    <row r="14" spans="2:8" ht="32.25" customHeight="1">
      <c r="B14" s="193" t="s">
        <v>390</v>
      </c>
      <c r="C14" s="194">
        <v>71873000.26</v>
      </c>
      <c r="D14" s="194">
        <v>0</v>
      </c>
      <c r="E14" s="194">
        <f>C14+D14</f>
        <v>71873000.26</v>
      </c>
      <c r="F14" s="194">
        <v>40544049.47</v>
      </c>
      <c r="G14" s="194">
        <v>40456883.25</v>
      </c>
      <c r="H14" s="177">
        <f>E14-F14</f>
        <v>31328950.790000007</v>
      </c>
    </row>
    <row r="15" spans="2:8" ht="12.75">
      <c r="B15" s="193"/>
      <c r="C15" s="195"/>
      <c r="D15" s="195"/>
      <c r="E15" s="195"/>
      <c r="F15" s="195"/>
      <c r="G15" s="195"/>
      <c r="H15" s="177"/>
    </row>
    <row r="16" spans="2:8" ht="12.75">
      <c r="B16" s="193"/>
      <c r="C16" s="195"/>
      <c r="D16" s="195"/>
      <c r="E16" s="195"/>
      <c r="F16" s="195"/>
      <c r="G16" s="195"/>
      <c r="H16" s="177"/>
    </row>
    <row r="17" spans="2:8" ht="12.75">
      <c r="B17" s="193"/>
      <c r="C17" s="195"/>
      <c r="D17" s="195"/>
      <c r="E17" s="195"/>
      <c r="F17" s="195"/>
      <c r="G17" s="195"/>
      <c r="H17" s="177"/>
    </row>
    <row r="18" spans="2:8" ht="12.75">
      <c r="B18" s="193"/>
      <c r="C18" s="195"/>
      <c r="D18" s="195"/>
      <c r="E18" s="195"/>
      <c r="F18" s="195"/>
      <c r="G18" s="195"/>
      <c r="H18" s="177"/>
    </row>
    <row r="19" spans="2:8" ht="12.75">
      <c r="B19" s="193"/>
      <c r="C19" s="195"/>
      <c r="D19" s="195"/>
      <c r="E19" s="195"/>
      <c r="F19" s="195"/>
      <c r="G19" s="195"/>
      <c r="H19" s="177"/>
    </row>
    <row r="20" spans="2:8" ht="12.75">
      <c r="B20" s="196"/>
      <c r="C20" s="195"/>
      <c r="D20" s="195"/>
      <c r="E20" s="195"/>
      <c r="F20" s="195"/>
      <c r="G20" s="195"/>
      <c r="H20" s="195"/>
    </row>
    <row r="21" spans="2:8" ht="12.75">
      <c r="B21" s="196"/>
      <c r="C21" s="195"/>
      <c r="D21" s="195"/>
      <c r="E21" s="195"/>
      <c r="F21" s="195"/>
      <c r="G21" s="195"/>
      <c r="H21" s="195"/>
    </row>
    <row r="22" spans="2:8" ht="12.75">
      <c r="B22" s="197" t="s">
        <v>391</v>
      </c>
      <c r="C22" s="198">
        <f aca="true" t="shared" si="1" ref="C22:H22">SUM(C23:C30)</f>
        <v>0</v>
      </c>
      <c r="D22" s="198">
        <f t="shared" si="1"/>
        <v>0</v>
      </c>
      <c r="E22" s="198">
        <f t="shared" si="1"/>
        <v>0</v>
      </c>
      <c r="F22" s="198">
        <f t="shared" si="1"/>
        <v>0</v>
      </c>
      <c r="G22" s="198">
        <f t="shared" si="1"/>
        <v>0</v>
      </c>
      <c r="H22" s="198">
        <f t="shared" si="1"/>
        <v>0</v>
      </c>
    </row>
    <row r="23" spans="2:8" ht="25.5">
      <c r="B23" s="193" t="s">
        <v>390</v>
      </c>
      <c r="C23" s="194">
        <v>0</v>
      </c>
      <c r="D23" s="194">
        <v>0</v>
      </c>
      <c r="E23" s="194">
        <f>C23+D23</f>
        <v>0</v>
      </c>
      <c r="F23" s="194">
        <v>0</v>
      </c>
      <c r="G23" s="194">
        <v>0</v>
      </c>
      <c r="H23" s="177">
        <f>E23-F23</f>
        <v>0</v>
      </c>
    </row>
    <row r="24" spans="2:8" ht="12.75">
      <c r="B24" s="193"/>
      <c r="C24" s="194"/>
      <c r="D24" s="194"/>
      <c r="E24" s="194"/>
      <c r="F24" s="194"/>
      <c r="G24" s="194"/>
      <c r="H24" s="177"/>
    </row>
    <row r="25" spans="2:8" ht="12.75">
      <c r="B25" s="193"/>
      <c r="C25" s="194"/>
      <c r="D25" s="194"/>
      <c r="E25" s="194"/>
      <c r="F25" s="194"/>
      <c r="G25" s="194"/>
      <c r="H25" s="177"/>
    </row>
    <row r="26" spans="2:8" ht="12.75">
      <c r="B26" s="193"/>
      <c r="C26" s="195"/>
      <c r="D26" s="195"/>
      <c r="E26" s="195"/>
      <c r="F26" s="195"/>
      <c r="G26" s="195"/>
      <c r="H26" s="177"/>
    </row>
    <row r="27" spans="2:8" ht="12.75">
      <c r="B27" s="193"/>
      <c r="C27" s="195"/>
      <c r="D27" s="195"/>
      <c r="E27" s="195"/>
      <c r="F27" s="195"/>
      <c r="G27" s="195"/>
      <c r="H27" s="177"/>
    </row>
    <row r="28" spans="2:8" ht="12.75">
      <c r="B28" s="193"/>
      <c r="C28" s="195"/>
      <c r="D28" s="195"/>
      <c r="E28" s="195"/>
      <c r="F28" s="195"/>
      <c r="G28" s="195"/>
      <c r="H28" s="177"/>
    </row>
    <row r="29" spans="2:8" ht="12.75">
      <c r="B29" s="196"/>
      <c r="C29" s="195"/>
      <c r="D29" s="195"/>
      <c r="E29" s="195"/>
      <c r="F29" s="195"/>
      <c r="G29" s="195"/>
      <c r="H29" s="177"/>
    </row>
    <row r="30" spans="2:8" ht="12.75">
      <c r="B30" s="196"/>
      <c r="C30" s="195"/>
      <c r="D30" s="195"/>
      <c r="E30" s="195"/>
      <c r="F30" s="195"/>
      <c r="G30" s="195"/>
      <c r="H30" s="177"/>
    </row>
    <row r="31" spans="2:8" ht="12.75">
      <c r="B31" s="196"/>
      <c r="C31" s="195"/>
      <c r="D31" s="195"/>
      <c r="E31" s="195"/>
      <c r="F31" s="195"/>
      <c r="G31" s="195"/>
      <c r="H31" s="177"/>
    </row>
    <row r="32" spans="2:8" ht="12.75">
      <c r="B32" s="191" t="s">
        <v>387</v>
      </c>
      <c r="C32" s="199">
        <f aca="true" t="shared" si="2" ref="C32:H32">C13+C22</f>
        <v>71873000.26</v>
      </c>
      <c r="D32" s="199">
        <f t="shared" si="2"/>
        <v>0</v>
      </c>
      <c r="E32" s="199">
        <f t="shared" si="2"/>
        <v>71873000.26</v>
      </c>
      <c r="F32" s="199">
        <f t="shared" si="2"/>
        <v>40544049.47</v>
      </c>
      <c r="G32" s="199">
        <f t="shared" si="2"/>
        <v>40456883.25</v>
      </c>
      <c r="H32" s="199">
        <f t="shared" si="2"/>
        <v>31328950.790000007</v>
      </c>
    </row>
    <row r="33" spans="2:8" ht="13.5" thickBot="1">
      <c r="B33" s="200"/>
      <c r="C33" s="201"/>
      <c r="D33" s="201"/>
      <c r="E33" s="201"/>
      <c r="F33" s="201"/>
      <c r="G33" s="201"/>
      <c r="H33" s="201"/>
    </row>
    <row r="322" spans="2:8" ht="12.75">
      <c r="B322" s="202"/>
      <c r="C322" s="202"/>
      <c r="D322" s="202"/>
      <c r="E322" s="202"/>
      <c r="F322" s="202"/>
      <c r="G322" s="202"/>
      <c r="H322" s="202"/>
    </row>
  </sheetData>
  <sheetProtection/>
  <mergeCells count="8">
    <mergeCell ref="B6:H6"/>
    <mergeCell ref="B7:H7"/>
    <mergeCell ref="B8:H8"/>
    <mergeCell ref="B9:H9"/>
    <mergeCell ref="B10:H10"/>
    <mergeCell ref="B11:B12"/>
    <mergeCell ref="C11:G11"/>
    <mergeCell ref="H11:H12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90"/>
  <sheetViews>
    <sheetView zoomScalePageLayoutView="0" workbookViewId="0" topLeftCell="A1">
      <selection activeCell="D95" sqref="D95"/>
    </sheetView>
  </sheetViews>
  <sheetFormatPr defaultColWidth="11.00390625" defaultRowHeight="15"/>
  <cols>
    <col min="1" max="1" width="52.8515625" style="166" customWidth="1"/>
    <col min="2" max="2" width="9.8515625" style="166" bestFit="1" customWidth="1"/>
    <col min="3" max="3" width="14.421875" style="166" customWidth="1"/>
    <col min="4" max="4" width="13.8515625" style="166" customWidth="1"/>
    <col min="5" max="5" width="14.140625" style="166" customWidth="1"/>
    <col min="6" max="6" width="14.57421875" style="166" customWidth="1"/>
    <col min="7" max="7" width="15.28125" style="166" bestFit="1" customWidth="1"/>
    <col min="8" max="16384" width="11.00390625" style="166" customWidth="1"/>
  </cols>
  <sheetData>
    <row r="1" ht="4.5" customHeight="1"/>
    <row r="5" ht="13.5" thickBot="1"/>
    <row r="6" spans="1:7" ht="12.75">
      <c r="A6" s="421" t="s">
        <v>304</v>
      </c>
      <c r="B6" s="422"/>
      <c r="C6" s="422"/>
      <c r="D6" s="422"/>
      <c r="E6" s="422"/>
      <c r="F6" s="422"/>
      <c r="G6" s="434"/>
    </row>
    <row r="7" spans="1:7" ht="12.75">
      <c r="A7" s="418" t="s">
        <v>305</v>
      </c>
      <c r="B7" s="419"/>
      <c r="C7" s="419"/>
      <c r="D7" s="419"/>
      <c r="E7" s="419"/>
      <c r="F7" s="419"/>
      <c r="G7" s="435"/>
    </row>
    <row r="8" spans="1:7" ht="12.75">
      <c r="A8" s="418" t="s">
        <v>392</v>
      </c>
      <c r="B8" s="419"/>
      <c r="C8" s="419"/>
      <c r="D8" s="419"/>
      <c r="E8" s="419"/>
      <c r="F8" s="419"/>
      <c r="G8" s="435"/>
    </row>
    <row r="9" spans="1:7" ht="12.75">
      <c r="A9" s="418" t="s">
        <v>307</v>
      </c>
      <c r="B9" s="419"/>
      <c r="C9" s="419"/>
      <c r="D9" s="419"/>
      <c r="E9" s="419"/>
      <c r="F9" s="419"/>
      <c r="G9" s="435"/>
    </row>
    <row r="10" spans="1:7" ht="13.5" thickBot="1">
      <c r="A10" s="424" t="s">
        <v>0</v>
      </c>
      <c r="B10" s="425"/>
      <c r="C10" s="425"/>
      <c r="D10" s="425"/>
      <c r="E10" s="425"/>
      <c r="F10" s="425"/>
      <c r="G10" s="436"/>
    </row>
    <row r="11" spans="1:7" ht="6" customHeight="1">
      <c r="A11" s="421" t="s">
        <v>1</v>
      </c>
      <c r="B11" s="439" t="s">
        <v>308</v>
      </c>
      <c r="C11" s="440"/>
      <c r="D11" s="440"/>
      <c r="E11" s="440"/>
      <c r="F11" s="441"/>
      <c r="G11" s="448" t="s">
        <v>309</v>
      </c>
    </row>
    <row r="12" spans="1:7" ht="9.75" customHeight="1" thickBot="1">
      <c r="A12" s="418"/>
      <c r="B12" s="445"/>
      <c r="C12" s="446"/>
      <c r="D12" s="446"/>
      <c r="E12" s="446"/>
      <c r="F12" s="447"/>
      <c r="G12" s="453"/>
    </row>
    <row r="13" spans="1:7" ht="26.25" thickBot="1">
      <c r="A13" s="424"/>
      <c r="B13" s="203" t="s">
        <v>182</v>
      </c>
      <c r="C13" s="168" t="s">
        <v>310</v>
      </c>
      <c r="D13" s="168" t="s">
        <v>311</v>
      </c>
      <c r="E13" s="168" t="s">
        <v>183</v>
      </c>
      <c r="F13" s="168" t="s">
        <v>200</v>
      </c>
      <c r="G13" s="449"/>
    </row>
    <row r="14" spans="1:7" ht="7.5" customHeight="1">
      <c r="A14" s="204"/>
      <c r="B14" s="205"/>
      <c r="C14" s="205"/>
      <c r="D14" s="205"/>
      <c r="E14" s="205"/>
      <c r="F14" s="205"/>
      <c r="G14" s="205"/>
    </row>
    <row r="15" spans="1:7" ht="12.75">
      <c r="A15" s="206" t="s">
        <v>393</v>
      </c>
      <c r="B15" s="207">
        <f aca="true" t="shared" si="0" ref="B15:G15">B16+B26+B35+B46</f>
        <v>71873000.26</v>
      </c>
      <c r="C15" s="207">
        <f t="shared" si="0"/>
        <v>0</v>
      </c>
      <c r="D15" s="207">
        <f t="shared" si="0"/>
        <v>71873000.26</v>
      </c>
      <c r="E15" s="207">
        <f t="shared" si="0"/>
        <v>40544049.47</v>
      </c>
      <c r="F15" s="207">
        <f t="shared" si="0"/>
        <v>40456883.25</v>
      </c>
      <c r="G15" s="207">
        <f t="shared" si="0"/>
        <v>31328950.790000007</v>
      </c>
    </row>
    <row r="16" spans="1:7" ht="12.75">
      <c r="A16" s="206" t="s">
        <v>394</v>
      </c>
      <c r="B16" s="207">
        <f>SUM(B17:B24)</f>
        <v>0</v>
      </c>
      <c r="C16" s="207">
        <f>SUM(C17:C24)</f>
        <v>0</v>
      </c>
      <c r="D16" s="207">
        <f>SUM(D17:D24)</f>
        <v>0</v>
      </c>
      <c r="E16" s="207">
        <f>SUM(E17:E24)</f>
        <v>0</v>
      </c>
      <c r="F16" s="207">
        <f>SUM(F17:F24)</f>
        <v>0</v>
      </c>
      <c r="G16" s="207">
        <f>D16-E16</f>
        <v>0</v>
      </c>
    </row>
    <row r="17" spans="1:7" ht="12.75">
      <c r="A17" s="208" t="s">
        <v>395</v>
      </c>
      <c r="B17" s="209">
        <v>0</v>
      </c>
      <c r="C17" s="209">
        <v>0</v>
      </c>
      <c r="D17" s="209">
        <f>B17+C17</f>
        <v>0</v>
      </c>
      <c r="E17" s="209">
        <v>0</v>
      </c>
      <c r="F17" s="209">
        <v>0</v>
      </c>
      <c r="G17" s="209">
        <f aca="true" t="shared" si="1" ref="G17:G24">D17-E17</f>
        <v>0</v>
      </c>
    </row>
    <row r="18" spans="1:7" ht="12.75">
      <c r="A18" s="208" t="s">
        <v>396</v>
      </c>
      <c r="B18" s="209">
        <v>0</v>
      </c>
      <c r="C18" s="209">
        <v>0</v>
      </c>
      <c r="D18" s="209">
        <f aca="true" t="shared" si="2" ref="D18:D24">B18+C18</f>
        <v>0</v>
      </c>
      <c r="E18" s="209">
        <v>0</v>
      </c>
      <c r="F18" s="209">
        <v>0</v>
      </c>
      <c r="G18" s="209">
        <f t="shared" si="1"/>
        <v>0</v>
      </c>
    </row>
    <row r="19" spans="1:7" ht="12.75">
      <c r="A19" s="208" t="s">
        <v>397</v>
      </c>
      <c r="B19" s="209">
        <v>0</v>
      </c>
      <c r="C19" s="209">
        <v>0</v>
      </c>
      <c r="D19" s="209">
        <f t="shared" si="2"/>
        <v>0</v>
      </c>
      <c r="E19" s="209">
        <v>0</v>
      </c>
      <c r="F19" s="209">
        <v>0</v>
      </c>
      <c r="G19" s="209">
        <f t="shared" si="1"/>
        <v>0</v>
      </c>
    </row>
    <row r="20" spans="1:7" ht="12.75">
      <c r="A20" s="208" t="s">
        <v>398</v>
      </c>
      <c r="B20" s="209">
        <v>0</v>
      </c>
      <c r="C20" s="209">
        <v>0</v>
      </c>
      <c r="D20" s="209">
        <f t="shared" si="2"/>
        <v>0</v>
      </c>
      <c r="E20" s="209">
        <v>0</v>
      </c>
      <c r="F20" s="209">
        <v>0</v>
      </c>
      <c r="G20" s="209">
        <f t="shared" si="1"/>
        <v>0</v>
      </c>
    </row>
    <row r="21" spans="1:7" ht="12.75">
      <c r="A21" s="208" t="s">
        <v>399</v>
      </c>
      <c r="B21" s="209">
        <v>0</v>
      </c>
      <c r="C21" s="209">
        <v>0</v>
      </c>
      <c r="D21" s="209">
        <f t="shared" si="2"/>
        <v>0</v>
      </c>
      <c r="E21" s="209">
        <v>0</v>
      </c>
      <c r="F21" s="209">
        <v>0</v>
      </c>
      <c r="G21" s="209">
        <f t="shared" si="1"/>
        <v>0</v>
      </c>
    </row>
    <row r="22" spans="1:7" ht="12.75">
      <c r="A22" s="208" t="s">
        <v>400</v>
      </c>
      <c r="B22" s="209">
        <v>0</v>
      </c>
      <c r="C22" s="209">
        <v>0</v>
      </c>
      <c r="D22" s="209">
        <f t="shared" si="2"/>
        <v>0</v>
      </c>
      <c r="E22" s="209">
        <v>0</v>
      </c>
      <c r="F22" s="209">
        <v>0</v>
      </c>
      <c r="G22" s="209">
        <f t="shared" si="1"/>
        <v>0</v>
      </c>
    </row>
    <row r="23" spans="1:7" ht="12.75">
      <c r="A23" s="208" t="s">
        <v>401</v>
      </c>
      <c r="B23" s="209">
        <v>0</v>
      </c>
      <c r="C23" s="209">
        <v>0</v>
      </c>
      <c r="D23" s="209">
        <f t="shared" si="2"/>
        <v>0</v>
      </c>
      <c r="E23" s="209">
        <v>0</v>
      </c>
      <c r="F23" s="209">
        <v>0</v>
      </c>
      <c r="G23" s="209">
        <f t="shared" si="1"/>
        <v>0</v>
      </c>
    </row>
    <row r="24" spans="1:7" ht="12.75">
      <c r="A24" s="208" t="s">
        <v>402</v>
      </c>
      <c r="B24" s="209">
        <v>0</v>
      </c>
      <c r="C24" s="209">
        <v>0</v>
      </c>
      <c r="D24" s="209">
        <f t="shared" si="2"/>
        <v>0</v>
      </c>
      <c r="E24" s="209">
        <v>0</v>
      </c>
      <c r="F24" s="209">
        <v>0</v>
      </c>
      <c r="G24" s="209">
        <f t="shared" si="1"/>
        <v>0</v>
      </c>
    </row>
    <row r="25" spans="1:7" ht="12.75">
      <c r="A25" s="210"/>
      <c r="B25" s="209"/>
      <c r="C25" s="209"/>
      <c r="D25" s="209"/>
      <c r="E25" s="209"/>
      <c r="F25" s="209"/>
      <c r="G25" s="209"/>
    </row>
    <row r="26" spans="1:7" ht="12.75">
      <c r="A26" s="206" t="s">
        <v>403</v>
      </c>
      <c r="B26" s="207">
        <f>SUM(B27:B33)</f>
        <v>0</v>
      </c>
      <c r="C26" s="207">
        <f>SUM(C27:C33)</f>
        <v>0</v>
      </c>
      <c r="D26" s="207">
        <f>SUM(D27:D33)</f>
        <v>0</v>
      </c>
      <c r="E26" s="207">
        <f>SUM(E27:E33)</f>
        <v>0</v>
      </c>
      <c r="F26" s="207">
        <f>SUM(F27:F33)</f>
        <v>0</v>
      </c>
      <c r="G26" s="207">
        <f aca="true" t="shared" si="3" ref="G26:G33">D26-E26</f>
        <v>0</v>
      </c>
    </row>
    <row r="27" spans="1:7" ht="12.75">
      <c r="A27" s="208" t="s">
        <v>404</v>
      </c>
      <c r="B27" s="209">
        <v>0</v>
      </c>
      <c r="C27" s="209">
        <v>0</v>
      </c>
      <c r="D27" s="209">
        <f>B27+C27</f>
        <v>0</v>
      </c>
      <c r="E27" s="209">
        <v>0</v>
      </c>
      <c r="F27" s="209">
        <v>0</v>
      </c>
      <c r="G27" s="209">
        <f t="shared" si="3"/>
        <v>0</v>
      </c>
    </row>
    <row r="28" spans="1:7" ht="12.75">
      <c r="A28" s="208" t="s">
        <v>405</v>
      </c>
      <c r="B28" s="209">
        <v>0</v>
      </c>
      <c r="C28" s="209">
        <v>0</v>
      </c>
      <c r="D28" s="209">
        <f aca="true" t="shared" si="4" ref="D28:D33">B28+C28</f>
        <v>0</v>
      </c>
      <c r="E28" s="209">
        <v>0</v>
      </c>
      <c r="F28" s="209">
        <v>0</v>
      </c>
      <c r="G28" s="209">
        <f t="shared" si="3"/>
        <v>0</v>
      </c>
    </row>
    <row r="29" spans="1:7" ht="12.75">
      <c r="A29" s="208" t="s">
        <v>406</v>
      </c>
      <c r="B29" s="209">
        <v>0</v>
      </c>
      <c r="C29" s="209">
        <v>0</v>
      </c>
      <c r="D29" s="209">
        <f t="shared" si="4"/>
        <v>0</v>
      </c>
      <c r="E29" s="209">
        <v>0</v>
      </c>
      <c r="F29" s="209">
        <v>0</v>
      </c>
      <c r="G29" s="209">
        <f t="shared" si="3"/>
        <v>0</v>
      </c>
    </row>
    <row r="30" spans="1:7" ht="12.75">
      <c r="A30" s="208" t="s">
        <v>407</v>
      </c>
      <c r="B30" s="209">
        <v>0</v>
      </c>
      <c r="C30" s="209">
        <v>0</v>
      </c>
      <c r="D30" s="209">
        <f t="shared" si="4"/>
        <v>0</v>
      </c>
      <c r="E30" s="209">
        <v>0</v>
      </c>
      <c r="F30" s="209">
        <v>0</v>
      </c>
      <c r="G30" s="209">
        <f t="shared" si="3"/>
        <v>0</v>
      </c>
    </row>
    <row r="31" spans="1:7" ht="12.75">
      <c r="A31" s="208" t="s">
        <v>408</v>
      </c>
      <c r="B31" s="209">
        <v>0</v>
      </c>
      <c r="C31" s="209">
        <v>0</v>
      </c>
      <c r="D31" s="209">
        <f t="shared" si="4"/>
        <v>0</v>
      </c>
      <c r="E31" s="209">
        <v>0</v>
      </c>
      <c r="F31" s="209">
        <v>0</v>
      </c>
      <c r="G31" s="209">
        <f t="shared" si="3"/>
        <v>0</v>
      </c>
    </row>
    <row r="32" spans="1:7" ht="12.75">
      <c r="A32" s="208" t="s">
        <v>409</v>
      </c>
      <c r="B32" s="209">
        <v>0</v>
      </c>
      <c r="C32" s="209">
        <v>0</v>
      </c>
      <c r="D32" s="209">
        <f t="shared" si="4"/>
        <v>0</v>
      </c>
      <c r="E32" s="209">
        <v>0</v>
      </c>
      <c r="F32" s="209">
        <v>0</v>
      </c>
      <c r="G32" s="209">
        <f t="shared" si="3"/>
        <v>0</v>
      </c>
    </row>
    <row r="33" spans="1:7" ht="12.75">
      <c r="A33" s="208" t="s">
        <v>410</v>
      </c>
      <c r="B33" s="209">
        <v>0</v>
      </c>
      <c r="C33" s="209">
        <v>0</v>
      </c>
      <c r="D33" s="209">
        <f t="shared" si="4"/>
        <v>0</v>
      </c>
      <c r="E33" s="209">
        <v>0</v>
      </c>
      <c r="F33" s="209">
        <v>0</v>
      </c>
      <c r="G33" s="209">
        <f t="shared" si="3"/>
        <v>0</v>
      </c>
    </row>
    <row r="34" spans="1:7" ht="12.75">
      <c r="A34" s="210"/>
      <c r="B34" s="209"/>
      <c r="C34" s="209"/>
      <c r="D34" s="209"/>
      <c r="E34" s="209"/>
      <c r="F34" s="209"/>
      <c r="G34" s="209"/>
    </row>
    <row r="35" spans="1:7" ht="12.75">
      <c r="A35" s="206" t="s">
        <v>411</v>
      </c>
      <c r="B35" s="207">
        <f>SUM(B36:B44)</f>
        <v>71873000.26</v>
      </c>
      <c r="C35" s="207">
        <f>SUM(C36:C44)</f>
        <v>0</v>
      </c>
      <c r="D35" s="207">
        <f>SUM(D36:D44)</f>
        <v>71873000.26</v>
      </c>
      <c r="E35" s="207">
        <f>SUM(E36:E44)</f>
        <v>40544049.47</v>
      </c>
      <c r="F35" s="207">
        <f>SUM(F36:F44)</f>
        <v>40456883.25</v>
      </c>
      <c r="G35" s="207">
        <f aca="true" t="shared" si="5" ref="G35:G44">D35-E35</f>
        <v>31328950.790000007</v>
      </c>
    </row>
    <row r="36" spans="1:7" ht="12.75">
      <c r="A36" s="208" t="s">
        <v>412</v>
      </c>
      <c r="B36" s="209">
        <v>0</v>
      </c>
      <c r="C36" s="209">
        <v>0</v>
      </c>
      <c r="D36" s="209">
        <f>B36+C36</f>
        <v>0</v>
      </c>
      <c r="E36" s="209">
        <v>0</v>
      </c>
      <c r="F36" s="209">
        <v>0</v>
      </c>
      <c r="G36" s="209">
        <f t="shared" si="5"/>
        <v>0</v>
      </c>
    </row>
    <row r="37" spans="1:7" ht="12.75">
      <c r="A37" s="208" t="s">
        <v>413</v>
      </c>
      <c r="B37" s="209">
        <v>0</v>
      </c>
      <c r="C37" s="209">
        <v>0</v>
      </c>
      <c r="D37" s="209">
        <f aca="true" t="shared" si="6" ref="D37:D44">B37+C37</f>
        <v>0</v>
      </c>
      <c r="E37" s="209">
        <v>0</v>
      </c>
      <c r="F37" s="209">
        <v>0</v>
      </c>
      <c r="G37" s="209">
        <f t="shared" si="5"/>
        <v>0</v>
      </c>
    </row>
    <row r="38" spans="1:7" ht="12.75">
      <c r="A38" s="208" t="s">
        <v>414</v>
      </c>
      <c r="B38" s="209">
        <v>0</v>
      </c>
      <c r="C38" s="209">
        <v>0</v>
      </c>
      <c r="D38" s="209">
        <f t="shared" si="6"/>
        <v>0</v>
      </c>
      <c r="E38" s="209">
        <v>0</v>
      </c>
      <c r="F38" s="209">
        <v>0</v>
      </c>
      <c r="G38" s="209">
        <f t="shared" si="5"/>
        <v>0</v>
      </c>
    </row>
    <row r="39" spans="1:7" ht="12.75">
      <c r="A39" s="208" t="s">
        <v>415</v>
      </c>
      <c r="B39" s="209">
        <v>0</v>
      </c>
      <c r="C39" s="209">
        <v>0</v>
      </c>
      <c r="D39" s="209">
        <f t="shared" si="6"/>
        <v>0</v>
      </c>
      <c r="E39" s="209">
        <v>0</v>
      </c>
      <c r="F39" s="209">
        <v>0</v>
      </c>
      <c r="G39" s="209">
        <f t="shared" si="5"/>
        <v>0</v>
      </c>
    </row>
    <row r="40" spans="1:7" ht="12.75">
      <c r="A40" s="208" t="s">
        <v>416</v>
      </c>
      <c r="B40" s="209">
        <v>0</v>
      </c>
      <c r="C40" s="209">
        <v>0</v>
      </c>
      <c r="D40" s="209">
        <f t="shared" si="6"/>
        <v>0</v>
      </c>
      <c r="E40" s="209">
        <v>0</v>
      </c>
      <c r="F40" s="209">
        <v>0</v>
      </c>
      <c r="G40" s="209">
        <f t="shared" si="5"/>
        <v>0</v>
      </c>
    </row>
    <row r="41" spans="1:7" ht="12.75">
      <c r="A41" s="208" t="s">
        <v>417</v>
      </c>
      <c r="B41" s="209">
        <v>0</v>
      </c>
      <c r="C41" s="209">
        <v>0</v>
      </c>
      <c r="D41" s="209">
        <f t="shared" si="6"/>
        <v>0</v>
      </c>
      <c r="E41" s="209">
        <v>0</v>
      </c>
      <c r="F41" s="209">
        <v>0</v>
      </c>
      <c r="G41" s="209">
        <f t="shared" si="5"/>
        <v>0</v>
      </c>
    </row>
    <row r="42" spans="1:7" ht="12.75">
      <c r="A42" s="208" t="s">
        <v>418</v>
      </c>
      <c r="B42" s="209">
        <v>0</v>
      </c>
      <c r="C42" s="209">
        <v>0</v>
      </c>
      <c r="D42" s="209">
        <f t="shared" si="6"/>
        <v>0</v>
      </c>
      <c r="E42" s="209">
        <v>0</v>
      </c>
      <c r="F42" s="209">
        <v>0</v>
      </c>
      <c r="G42" s="209">
        <f t="shared" si="5"/>
        <v>0</v>
      </c>
    </row>
    <row r="43" spans="1:7" ht="12.75">
      <c r="A43" s="208" t="s">
        <v>419</v>
      </c>
      <c r="B43" s="209">
        <v>0</v>
      </c>
      <c r="C43" s="209">
        <v>0</v>
      </c>
      <c r="D43" s="209">
        <f t="shared" si="6"/>
        <v>0</v>
      </c>
      <c r="E43" s="209">
        <v>0</v>
      </c>
      <c r="F43" s="209">
        <v>0</v>
      </c>
      <c r="G43" s="209">
        <f t="shared" si="5"/>
        <v>0</v>
      </c>
    </row>
    <row r="44" spans="1:7" ht="12.75">
      <c r="A44" s="208" t="s">
        <v>420</v>
      </c>
      <c r="B44" s="209">
        <v>71873000.26</v>
      </c>
      <c r="C44" s="209">
        <v>0</v>
      </c>
      <c r="D44" s="209">
        <f t="shared" si="6"/>
        <v>71873000.26</v>
      </c>
      <c r="E44" s="209">
        <v>40544049.47</v>
      </c>
      <c r="F44" s="209">
        <v>40456883.25</v>
      </c>
      <c r="G44" s="209">
        <f t="shared" si="5"/>
        <v>31328950.790000007</v>
      </c>
    </row>
    <row r="45" spans="1:7" ht="12.75">
      <c r="A45" s="210"/>
      <c r="B45" s="209"/>
      <c r="C45" s="209"/>
      <c r="D45" s="209"/>
      <c r="E45" s="209"/>
      <c r="F45" s="209"/>
      <c r="G45" s="209"/>
    </row>
    <row r="46" spans="1:7" ht="12.75">
      <c r="A46" s="206" t="s">
        <v>421</v>
      </c>
      <c r="B46" s="207">
        <f>SUM(B47:B50)</f>
        <v>0</v>
      </c>
      <c r="C46" s="207">
        <f>SUM(C47:C50)</f>
        <v>0</v>
      </c>
      <c r="D46" s="207">
        <f>SUM(D47:D50)</f>
        <v>0</v>
      </c>
      <c r="E46" s="207">
        <f>SUM(E47:E50)</f>
        <v>0</v>
      </c>
      <c r="F46" s="207">
        <f>SUM(F47:F50)</f>
        <v>0</v>
      </c>
      <c r="G46" s="207">
        <f>D46-E46</f>
        <v>0</v>
      </c>
    </row>
    <row r="47" spans="1:7" ht="12.75">
      <c r="A47" s="208" t="s">
        <v>422</v>
      </c>
      <c r="B47" s="209">
        <v>0</v>
      </c>
      <c r="C47" s="209">
        <v>0</v>
      </c>
      <c r="D47" s="209">
        <f>B47+C47</f>
        <v>0</v>
      </c>
      <c r="E47" s="209">
        <v>0</v>
      </c>
      <c r="F47" s="209">
        <v>0</v>
      </c>
      <c r="G47" s="209">
        <f>D47-E47</f>
        <v>0</v>
      </c>
    </row>
    <row r="48" spans="1:7" ht="25.5">
      <c r="A48" s="211" t="s">
        <v>423</v>
      </c>
      <c r="B48" s="209">
        <v>0</v>
      </c>
      <c r="C48" s="209">
        <v>0</v>
      </c>
      <c r="D48" s="209">
        <f>B48+C48</f>
        <v>0</v>
      </c>
      <c r="E48" s="209">
        <v>0</v>
      </c>
      <c r="F48" s="209">
        <v>0</v>
      </c>
      <c r="G48" s="209">
        <f>D48-E48</f>
        <v>0</v>
      </c>
    </row>
    <row r="49" spans="1:7" ht="12.75">
      <c r="A49" s="208" t="s">
        <v>424</v>
      </c>
      <c r="B49" s="209">
        <v>0</v>
      </c>
      <c r="C49" s="209">
        <v>0</v>
      </c>
      <c r="D49" s="209">
        <f>B49+C49</f>
        <v>0</v>
      </c>
      <c r="E49" s="209">
        <v>0</v>
      </c>
      <c r="F49" s="209">
        <v>0</v>
      </c>
      <c r="G49" s="209">
        <f>D49-E49</f>
        <v>0</v>
      </c>
    </row>
    <row r="50" spans="1:7" ht="12.75">
      <c r="A50" s="208" t="s">
        <v>425</v>
      </c>
      <c r="B50" s="209">
        <v>0</v>
      </c>
      <c r="C50" s="209">
        <v>0</v>
      </c>
      <c r="D50" s="209">
        <f>B50+C50</f>
        <v>0</v>
      </c>
      <c r="E50" s="209">
        <v>0</v>
      </c>
      <c r="F50" s="209">
        <v>0</v>
      </c>
      <c r="G50" s="209">
        <f>D50-E50</f>
        <v>0</v>
      </c>
    </row>
    <row r="51" spans="1:7" ht="12.75">
      <c r="A51" s="210"/>
      <c r="B51" s="209"/>
      <c r="C51" s="209"/>
      <c r="D51" s="209"/>
      <c r="E51" s="209"/>
      <c r="F51" s="209"/>
      <c r="G51" s="209"/>
    </row>
    <row r="52" spans="1:7" ht="12.75">
      <c r="A52" s="206" t="s">
        <v>426</v>
      </c>
      <c r="B52" s="207">
        <f>B53+B63+B72+B83</f>
        <v>0</v>
      </c>
      <c r="C52" s="207">
        <f>C53+C63+C72+C83</f>
        <v>0</v>
      </c>
      <c r="D52" s="207">
        <f>D53+D63+D72+D83</f>
        <v>0</v>
      </c>
      <c r="E52" s="207">
        <f>E53+E63+E72+E83</f>
        <v>0</v>
      </c>
      <c r="F52" s="207">
        <f>F53+F63+F72+F83</f>
        <v>0</v>
      </c>
      <c r="G52" s="207">
        <f aca="true" t="shared" si="7" ref="G52:G87">D52-E52</f>
        <v>0</v>
      </c>
    </row>
    <row r="53" spans="1:7" ht="12.75">
      <c r="A53" s="206" t="s">
        <v>394</v>
      </c>
      <c r="B53" s="207">
        <f>SUM(B54:B61)</f>
        <v>0</v>
      </c>
      <c r="C53" s="207">
        <f>SUM(C54:C61)</f>
        <v>0</v>
      </c>
      <c r="D53" s="207">
        <f>SUM(D54:D61)</f>
        <v>0</v>
      </c>
      <c r="E53" s="207">
        <f>SUM(E54:E61)</f>
        <v>0</v>
      </c>
      <c r="F53" s="207">
        <f>SUM(F54:F61)</f>
        <v>0</v>
      </c>
      <c r="G53" s="207">
        <f t="shared" si="7"/>
        <v>0</v>
      </c>
    </row>
    <row r="54" spans="1:7" ht="12.75">
      <c r="A54" s="208" t="s">
        <v>395</v>
      </c>
      <c r="B54" s="209">
        <v>0</v>
      </c>
      <c r="C54" s="209">
        <v>0</v>
      </c>
      <c r="D54" s="209">
        <f>B54+C54</f>
        <v>0</v>
      </c>
      <c r="E54" s="209">
        <v>0</v>
      </c>
      <c r="F54" s="209">
        <v>0</v>
      </c>
      <c r="G54" s="209">
        <f t="shared" si="7"/>
        <v>0</v>
      </c>
    </row>
    <row r="55" spans="1:7" ht="12.75">
      <c r="A55" s="208" t="s">
        <v>396</v>
      </c>
      <c r="B55" s="209">
        <v>0</v>
      </c>
      <c r="C55" s="209">
        <v>0</v>
      </c>
      <c r="D55" s="209">
        <f aca="true" t="shared" si="8" ref="D55:D61">B55+C55</f>
        <v>0</v>
      </c>
      <c r="E55" s="209">
        <v>0</v>
      </c>
      <c r="F55" s="209">
        <v>0</v>
      </c>
      <c r="G55" s="209">
        <f t="shared" si="7"/>
        <v>0</v>
      </c>
    </row>
    <row r="56" spans="1:7" ht="12.75">
      <c r="A56" s="208" t="s">
        <v>397</v>
      </c>
      <c r="B56" s="209">
        <v>0</v>
      </c>
      <c r="C56" s="209">
        <v>0</v>
      </c>
      <c r="D56" s="209">
        <f t="shared" si="8"/>
        <v>0</v>
      </c>
      <c r="E56" s="209">
        <v>0</v>
      </c>
      <c r="F56" s="209">
        <v>0</v>
      </c>
      <c r="G56" s="209">
        <f t="shared" si="7"/>
        <v>0</v>
      </c>
    </row>
    <row r="57" spans="1:7" ht="12.75">
      <c r="A57" s="208" t="s">
        <v>398</v>
      </c>
      <c r="B57" s="209">
        <v>0</v>
      </c>
      <c r="C57" s="209">
        <v>0</v>
      </c>
      <c r="D57" s="209">
        <f t="shared" si="8"/>
        <v>0</v>
      </c>
      <c r="E57" s="209">
        <v>0</v>
      </c>
      <c r="F57" s="209">
        <v>0</v>
      </c>
      <c r="G57" s="209">
        <f t="shared" si="7"/>
        <v>0</v>
      </c>
    </row>
    <row r="58" spans="1:7" ht="12.75">
      <c r="A58" s="208" t="s">
        <v>399</v>
      </c>
      <c r="B58" s="209">
        <v>0</v>
      </c>
      <c r="C58" s="209">
        <v>0</v>
      </c>
      <c r="D58" s="209">
        <f t="shared" si="8"/>
        <v>0</v>
      </c>
      <c r="E58" s="209">
        <v>0</v>
      </c>
      <c r="F58" s="209">
        <v>0</v>
      </c>
      <c r="G58" s="209">
        <f t="shared" si="7"/>
        <v>0</v>
      </c>
    </row>
    <row r="59" spans="1:7" ht="12.75">
      <c r="A59" s="208" t="s">
        <v>400</v>
      </c>
      <c r="B59" s="209">
        <v>0</v>
      </c>
      <c r="C59" s="209">
        <v>0</v>
      </c>
      <c r="D59" s="209">
        <f t="shared" si="8"/>
        <v>0</v>
      </c>
      <c r="E59" s="209">
        <v>0</v>
      </c>
      <c r="F59" s="209">
        <v>0</v>
      </c>
      <c r="G59" s="209">
        <f t="shared" si="7"/>
        <v>0</v>
      </c>
    </row>
    <row r="60" spans="1:7" ht="12.75">
      <c r="A60" s="208" t="s">
        <v>401</v>
      </c>
      <c r="B60" s="209">
        <v>0</v>
      </c>
      <c r="C60" s="209">
        <v>0</v>
      </c>
      <c r="D60" s="209">
        <f t="shared" si="8"/>
        <v>0</v>
      </c>
      <c r="E60" s="209">
        <v>0</v>
      </c>
      <c r="F60" s="209">
        <v>0</v>
      </c>
      <c r="G60" s="209">
        <f t="shared" si="7"/>
        <v>0</v>
      </c>
    </row>
    <row r="61" spans="1:7" ht="12.75">
      <c r="A61" s="208" t="s">
        <v>402</v>
      </c>
      <c r="B61" s="209">
        <v>0</v>
      </c>
      <c r="C61" s="209">
        <v>0</v>
      </c>
      <c r="D61" s="209">
        <f t="shared" si="8"/>
        <v>0</v>
      </c>
      <c r="E61" s="209">
        <v>0</v>
      </c>
      <c r="F61" s="209">
        <v>0</v>
      </c>
      <c r="G61" s="209">
        <f t="shared" si="7"/>
        <v>0</v>
      </c>
    </row>
    <row r="62" spans="1:7" ht="12.75">
      <c r="A62" s="210"/>
      <c r="B62" s="209"/>
      <c r="C62" s="209"/>
      <c r="D62" s="209"/>
      <c r="E62" s="209"/>
      <c r="F62" s="209"/>
      <c r="G62" s="209"/>
    </row>
    <row r="63" spans="1:7" ht="12.75">
      <c r="A63" s="206" t="s">
        <v>403</v>
      </c>
      <c r="B63" s="207">
        <f>SUM(B64:B70)</f>
        <v>0</v>
      </c>
      <c r="C63" s="207">
        <f>SUM(C64:C70)</f>
        <v>0</v>
      </c>
      <c r="D63" s="207">
        <f>SUM(D64:D70)</f>
        <v>0</v>
      </c>
      <c r="E63" s="207">
        <f>SUM(E64:E70)</f>
        <v>0</v>
      </c>
      <c r="F63" s="207">
        <f>SUM(F64:F70)</f>
        <v>0</v>
      </c>
      <c r="G63" s="207">
        <f t="shared" si="7"/>
        <v>0</v>
      </c>
    </row>
    <row r="64" spans="1:7" ht="12.75">
      <c r="A64" s="208" t="s">
        <v>404</v>
      </c>
      <c r="B64" s="209">
        <v>0</v>
      </c>
      <c r="C64" s="209">
        <v>0</v>
      </c>
      <c r="D64" s="209">
        <f>B64+C64</f>
        <v>0</v>
      </c>
      <c r="E64" s="209">
        <v>0</v>
      </c>
      <c r="F64" s="209">
        <v>0</v>
      </c>
      <c r="G64" s="209">
        <f t="shared" si="7"/>
        <v>0</v>
      </c>
    </row>
    <row r="65" spans="1:7" ht="12.75">
      <c r="A65" s="208" t="s">
        <v>405</v>
      </c>
      <c r="B65" s="209">
        <v>0</v>
      </c>
      <c r="C65" s="209">
        <v>0</v>
      </c>
      <c r="D65" s="209">
        <f aca="true" t="shared" si="9" ref="D65:D70">B65+C65</f>
        <v>0</v>
      </c>
      <c r="E65" s="209">
        <v>0</v>
      </c>
      <c r="F65" s="209">
        <v>0</v>
      </c>
      <c r="G65" s="209">
        <f t="shared" si="7"/>
        <v>0</v>
      </c>
    </row>
    <row r="66" spans="1:7" ht="12.75">
      <c r="A66" s="208" t="s">
        <v>406</v>
      </c>
      <c r="B66" s="209">
        <v>0</v>
      </c>
      <c r="C66" s="209">
        <v>0</v>
      </c>
      <c r="D66" s="209">
        <f t="shared" si="9"/>
        <v>0</v>
      </c>
      <c r="E66" s="209">
        <v>0</v>
      </c>
      <c r="F66" s="209">
        <v>0</v>
      </c>
      <c r="G66" s="209">
        <f t="shared" si="7"/>
        <v>0</v>
      </c>
    </row>
    <row r="67" spans="1:7" ht="12.75">
      <c r="A67" s="208" t="s">
        <v>407</v>
      </c>
      <c r="B67" s="209">
        <v>0</v>
      </c>
      <c r="C67" s="209">
        <v>0</v>
      </c>
      <c r="D67" s="209">
        <f t="shared" si="9"/>
        <v>0</v>
      </c>
      <c r="E67" s="209">
        <v>0</v>
      </c>
      <c r="F67" s="209">
        <v>0</v>
      </c>
      <c r="G67" s="209">
        <f t="shared" si="7"/>
        <v>0</v>
      </c>
    </row>
    <row r="68" spans="1:7" ht="12.75">
      <c r="A68" s="208" t="s">
        <v>408</v>
      </c>
      <c r="B68" s="209">
        <v>0</v>
      </c>
      <c r="C68" s="209">
        <v>0</v>
      </c>
      <c r="D68" s="209">
        <f t="shared" si="9"/>
        <v>0</v>
      </c>
      <c r="E68" s="209">
        <v>0</v>
      </c>
      <c r="F68" s="209">
        <v>0</v>
      </c>
      <c r="G68" s="209">
        <f t="shared" si="7"/>
        <v>0</v>
      </c>
    </row>
    <row r="69" spans="1:7" ht="12.75">
      <c r="A69" s="208" t="s">
        <v>409</v>
      </c>
      <c r="B69" s="209">
        <v>0</v>
      </c>
      <c r="C69" s="209">
        <v>0</v>
      </c>
      <c r="D69" s="209">
        <f t="shared" si="9"/>
        <v>0</v>
      </c>
      <c r="E69" s="209">
        <v>0</v>
      </c>
      <c r="F69" s="209">
        <v>0</v>
      </c>
      <c r="G69" s="209">
        <f t="shared" si="7"/>
        <v>0</v>
      </c>
    </row>
    <row r="70" spans="1:7" ht="12.75">
      <c r="A70" s="208" t="s">
        <v>410</v>
      </c>
      <c r="B70" s="209">
        <v>0</v>
      </c>
      <c r="C70" s="209">
        <v>0</v>
      </c>
      <c r="D70" s="209">
        <f t="shared" si="9"/>
        <v>0</v>
      </c>
      <c r="E70" s="209">
        <v>0</v>
      </c>
      <c r="F70" s="209">
        <v>0</v>
      </c>
      <c r="G70" s="209">
        <f t="shared" si="7"/>
        <v>0</v>
      </c>
    </row>
    <row r="71" spans="1:7" ht="12.75">
      <c r="A71" s="210"/>
      <c r="B71" s="209"/>
      <c r="C71" s="209"/>
      <c r="D71" s="209"/>
      <c r="E71" s="209"/>
      <c r="F71" s="209"/>
      <c r="G71" s="209"/>
    </row>
    <row r="72" spans="1:7" ht="12.75">
      <c r="A72" s="206" t="s">
        <v>411</v>
      </c>
      <c r="B72" s="207">
        <f>SUM(B73:B81)</f>
        <v>0</v>
      </c>
      <c r="C72" s="207">
        <f>SUM(C73:C81)</f>
        <v>0</v>
      </c>
      <c r="D72" s="207">
        <f>SUM(D73:D81)</f>
        <v>0</v>
      </c>
      <c r="E72" s="207">
        <f>SUM(E73:E81)</f>
        <v>0</v>
      </c>
      <c r="F72" s="207">
        <f>SUM(F73:F81)</f>
        <v>0</v>
      </c>
      <c r="G72" s="207">
        <f t="shared" si="7"/>
        <v>0</v>
      </c>
    </row>
    <row r="73" spans="1:7" ht="12.75">
      <c r="A73" s="208" t="s">
        <v>412</v>
      </c>
      <c r="B73" s="209">
        <v>0</v>
      </c>
      <c r="C73" s="209">
        <v>0</v>
      </c>
      <c r="D73" s="209">
        <f>B73+C73</f>
        <v>0</v>
      </c>
      <c r="E73" s="209">
        <v>0</v>
      </c>
      <c r="F73" s="209">
        <v>0</v>
      </c>
      <c r="G73" s="209">
        <f t="shared" si="7"/>
        <v>0</v>
      </c>
    </row>
    <row r="74" spans="1:7" ht="12.75">
      <c r="A74" s="208" t="s">
        <v>413</v>
      </c>
      <c r="B74" s="209">
        <v>0</v>
      </c>
      <c r="C74" s="209">
        <v>0</v>
      </c>
      <c r="D74" s="209">
        <f aca="true" t="shared" si="10" ref="D74:D81">B74+C74</f>
        <v>0</v>
      </c>
      <c r="E74" s="209">
        <v>0</v>
      </c>
      <c r="F74" s="209">
        <v>0</v>
      </c>
      <c r="G74" s="209">
        <f t="shared" si="7"/>
        <v>0</v>
      </c>
    </row>
    <row r="75" spans="1:7" ht="12.75">
      <c r="A75" s="208" t="s">
        <v>414</v>
      </c>
      <c r="B75" s="209">
        <v>0</v>
      </c>
      <c r="C75" s="209">
        <v>0</v>
      </c>
      <c r="D75" s="209">
        <f t="shared" si="10"/>
        <v>0</v>
      </c>
      <c r="E75" s="209">
        <v>0</v>
      </c>
      <c r="F75" s="209">
        <v>0</v>
      </c>
      <c r="G75" s="209">
        <f t="shared" si="7"/>
        <v>0</v>
      </c>
    </row>
    <row r="76" spans="1:7" ht="12.75">
      <c r="A76" s="208" t="s">
        <v>415</v>
      </c>
      <c r="B76" s="209">
        <v>0</v>
      </c>
      <c r="C76" s="209">
        <v>0</v>
      </c>
      <c r="D76" s="209">
        <f t="shared" si="10"/>
        <v>0</v>
      </c>
      <c r="E76" s="209">
        <v>0</v>
      </c>
      <c r="F76" s="209">
        <v>0</v>
      </c>
      <c r="G76" s="209">
        <f t="shared" si="7"/>
        <v>0</v>
      </c>
    </row>
    <row r="77" spans="1:7" ht="12.75">
      <c r="A77" s="208" t="s">
        <v>416</v>
      </c>
      <c r="B77" s="209">
        <v>0</v>
      </c>
      <c r="C77" s="209">
        <v>0</v>
      </c>
      <c r="D77" s="209">
        <f t="shared" si="10"/>
        <v>0</v>
      </c>
      <c r="E77" s="209">
        <v>0</v>
      </c>
      <c r="F77" s="209">
        <v>0</v>
      </c>
      <c r="G77" s="209">
        <f t="shared" si="7"/>
        <v>0</v>
      </c>
    </row>
    <row r="78" spans="1:7" ht="12.75">
      <c r="A78" s="208" t="s">
        <v>417</v>
      </c>
      <c r="B78" s="209">
        <v>0</v>
      </c>
      <c r="C78" s="209">
        <v>0</v>
      </c>
      <c r="D78" s="209">
        <f t="shared" si="10"/>
        <v>0</v>
      </c>
      <c r="E78" s="209">
        <v>0</v>
      </c>
      <c r="F78" s="209">
        <v>0</v>
      </c>
      <c r="G78" s="209">
        <f t="shared" si="7"/>
        <v>0</v>
      </c>
    </row>
    <row r="79" spans="1:7" ht="12.75">
      <c r="A79" s="208" t="s">
        <v>418</v>
      </c>
      <c r="B79" s="209">
        <v>0</v>
      </c>
      <c r="C79" s="209">
        <v>0</v>
      </c>
      <c r="D79" s="209">
        <f t="shared" si="10"/>
        <v>0</v>
      </c>
      <c r="E79" s="209">
        <v>0</v>
      </c>
      <c r="F79" s="209">
        <v>0</v>
      </c>
      <c r="G79" s="209">
        <f t="shared" si="7"/>
        <v>0</v>
      </c>
    </row>
    <row r="80" spans="1:7" ht="12.75">
      <c r="A80" s="208" t="s">
        <v>419</v>
      </c>
      <c r="B80" s="209">
        <v>0</v>
      </c>
      <c r="C80" s="209">
        <v>0</v>
      </c>
      <c r="D80" s="209">
        <f t="shared" si="10"/>
        <v>0</v>
      </c>
      <c r="E80" s="209">
        <v>0</v>
      </c>
      <c r="F80" s="209">
        <v>0</v>
      </c>
      <c r="G80" s="209">
        <f t="shared" si="7"/>
        <v>0</v>
      </c>
    </row>
    <row r="81" spans="1:7" ht="12.75">
      <c r="A81" s="212" t="s">
        <v>420</v>
      </c>
      <c r="B81" s="213">
        <v>0</v>
      </c>
      <c r="C81" s="213">
        <v>0</v>
      </c>
      <c r="D81" s="213">
        <f t="shared" si="10"/>
        <v>0</v>
      </c>
      <c r="E81" s="213">
        <v>0</v>
      </c>
      <c r="F81" s="213">
        <v>0</v>
      </c>
      <c r="G81" s="213">
        <f t="shared" si="7"/>
        <v>0</v>
      </c>
    </row>
    <row r="82" spans="1:7" ht="12.75">
      <c r="A82" s="210"/>
      <c r="B82" s="209"/>
      <c r="C82" s="209"/>
      <c r="D82" s="209"/>
      <c r="E82" s="209"/>
      <c r="F82" s="209"/>
      <c r="G82" s="209"/>
    </row>
    <row r="83" spans="1:7" ht="12.75">
      <c r="A83" s="206" t="s">
        <v>421</v>
      </c>
      <c r="B83" s="207">
        <f>SUM(B84:B87)</f>
        <v>0</v>
      </c>
      <c r="C83" s="207">
        <f>SUM(C84:C87)</f>
        <v>0</v>
      </c>
      <c r="D83" s="207">
        <f>SUM(D84:D87)</f>
        <v>0</v>
      </c>
      <c r="E83" s="207">
        <f>SUM(E84:E87)</f>
        <v>0</v>
      </c>
      <c r="F83" s="207">
        <f>SUM(F84:F87)</f>
        <v>0</v>
      </c>
      <c r="G83" s="207">
        <f t="shared" si="7"/>
        <v>0</v>
      </c>
    </row>
    <row r="84" spans="1:7" ht="12.75">
      <c r="A84" s="208" t="s">
        <v>422</v>
      </c>
      <c r="B84" s="209">
        <v>0</v>
      </c>
      <c r="C84" s="209">
        <v>0</v>
      </c>
      <c r="D84" s="209">
        <f>B84+C84</f>
        <v>0</v>
      </c>
      <c r="E84" s="209">
        <v>0</v>
      </c>
      <c r="F84" s="209">
        <v>0</v>
      </c>
      <c r="G84" s="209">
        <f t="shared" si="7"/>
        <v>0</v>
      </c>
    </row>
    <row r="85" spans="1:7" ht="25.5">
      <c r="A85" s="211" t="s">
        <v>423</v>
      </c>
      <c r="B85" s="209">
        <v>0</v>
      </c>
      <c r="C85" s="209">
        <v>0</v>
      </c>
      <c r="D85" s="209">
        <f>B85+C85</f>
        <v>0</v>
      </c>
      <c r="E85" s="209">
        <v>0</v>
      </c>
      <c r="F85" s="209">
        <v>0</v>
      </c>
      <c r="G85" s="209">
        <f t="shared" si="7"/>
        <v>0</v>
      </c>
    </row>
    <row r="86" spans="1:7" ht="12.75">
      <c r="A86" s="208" t="s">
        <v>424</v>
      </c>
      <c r="B86" s="209">
        <v>0</v>
      </c>
      <c r="C86" s="209">
        <v>0</v>
      </c>
      <c r="D86" s="209">
        <f>B86+C86</f>
        <v>0</v>
      </c>
      <c r="E86" s="209">
        <v>0</v>
      </c>
      <c r="F86" s="209">
        <v>0</v>
      </c>
      <c r="G86" s="209">
        <f t="shared" si="7"/>
        <v>0</v>
      </c>
    </row>
    <row r="87" spans="1:7" ht="12.75">
      <c r="A87" s="208" t="s">
        <v>425</v>
      </c>
      <c r="B87" s="209">
        <v>0</v>
      </c>
      <c r="C87" s="209">
        <v>0</v>
      </c>
      <c r="D87" s="209">
        <f>B87+C87</f>
        <v>0</v>
      </c>
      <c r="E87" s="209">
        <v>0</v>
      </c>
      <c r="F87" s="209">
        <v>0</v>
      </c>
      <c r="G87" s="209">
        <f t="shared" si="7"/>
        <v>0</v>
      </c>
    </row>
    <row r="88" spans="1:7" ht="12.75">
      <c r="A88" s="210"/>
      <c r="B88" s="209"/>
      <c r="C88" s="209"/>
      <c r="D88" s="209"/>
      <c r="E88" s="209"/>
      <c r="F88" s="209"/>
      <c r="G88" s="209"/>
    </row>
    <row r="89" spans="1:7" ht="12.75">
      <c r="A89" s="206" t="s">
        <v>387</v>
      </c>
      <c r="B89" s="207">
        <f aca="true" t="shared" si="11" ref="B89:G89">B15+B52</f>
        <v>71873000.26</v>
      </c>
      <c r="C89" s="207">
        <f t="shared" si="11"/>
        <v>0</v>
      </c>
      <c r="D89" s="207">
        <f t="shared" si="11"/>
        <v>71873000.26</v>
      </c>
      <c r="E89" s="207">
        <f t="shared" si="11"/>
        <v>40544049.47</v>
      </c>
      <c r="F89" s="207">
        <f t="shared" si="11"/>
        <v>40456883.25</v>
      </c>
      <c r="G89" s="207">
        <f t="shared" si="11"/>
        <v>31328950.790000007</v>
      </c>
    </row>
    <row r="90" spans="1:7" ht="13.5" thickBot="1">
      <c r="A90" s="214"/>
      <c r="B90" s="215"/>
      <c r="C90" s="215"/>
      <c r="D90" s="215"/>
      <c r="E90" s="215"/>
      <c r="F90" s="215"/>
      <c r="G90" s="215"/>
    </row>
  </sheetData>
  <sheetProtection/>
  <mergeCells count="8">
    <mergeCell ref="A6:G6"/>
    <mergeCell ref="A7:G7"/>
    <mergeCell ref="A8:G8"/>
    <mergeCell ref="A9:G9"/>
    <mergeCell ref="A10:G10"/>
    <mergeCell ref="A11:A13"/>
    <mergeCell ref="B11:F12"/>
    <mergeCell ref="G11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RACEVEDO</cp:lastModifiedBy>
  <cp:lastPrinted>2021-10-14T14:23:15Z</cp:lastPrinted>
  <dcterms:created xsi:type="dcterms:W3CDTF">2016-10-13T16:57:53Z</dcterms:created>
  <dcterms:modified xsi:type="dcterms:W3CDTF">2022-10-20T20:27:29Z</dcterms:modified>
  <cp:category/>
  <cp:version/>
  <cp:contentType/>
  <cp:contentStatus/>
</cp:coreProperties>
</file>